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9450" windowHeight="5040" activeTab="0"/>
  </bookViews>
  <sheets>
    <sheet name="Вычисления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<sst xmlns="http://schemas.openxmlformats.org/spreadsheetml/2006/main" count="175" uniqueCount="32">
  <si>
    <t>Исходные данные:</t>
  </si>
  <si>
    <t>A1=</t>
  </si>
  <si>
    <t>A2=</t>
  </si>
  <si>
    <t>B1=</t>
  </si>
  <si>
    <t>t0=</t>
  </si>
  <si>
    <t>tmax=</t>
  </si>
  <si>
    <t>∆t=</t>
  </si>
  <si>
    <t>t=</t>
  </si>
  <si>
    <t>x=</t>
  </si>
  <si>
    <t>xt=</t>
  </si>
  <si>
    <t>xtt=</t>
  </si>
  <si>
    <t>y=</t>
  </si>
  <si>
    <t>yt=</t>
  </si>
  <si>
    <t>ytt=</t>
  </si>
  <si>
    <t>ν=</t>
  </si>
  <si>
    <t>a=</t>
  </si>
  <si>
    <t>an=</t>
  </si>
  <si>
    <t>ρ=</t>
  </si>
  <si>
    <t>A0=</t>
  </si>
  <si>
    <t>B0=</t>
  </si>
  <si>
    <t>Ux=</t>
  </si>
  <si>
    <t>Uy=</t>
  </si>
  <si>
    <t>at=</t>
  </si>
  <si>
    <t>B2=</t>
  </si>
  <si>
    <t>|U|=</t>
  </si>
  <si>
    <r>
      <t>Уравнение движения:</t>
    </r>
    <r>
      <rPr>
        <sz val="10"/>
        <rFont val="Arial Cyr"/>
        <family val="0"/>
      </rPr>
      <t xml:space="preserve"> </t>
    </r>
  </si>
  <si>
    <t>k2=</t>
  </si>
  <si>
    <t>k1=</t>
  </si>
  <si>
    <t>n2=</t>
  </si>
  <si>
    <t>n1=</t>
  </si>
  <si>
    <t>x(t)=A0+A1*sin(k2*t/A2)^k1</t>
  </si>
  <si>
    <t>y=y(t)=B0+B1*cos(n2*t/B2)^n1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</si>
</sst>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1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color indexed="9"/>
      <name val="Arial Cyr"/>
      <family val="0"/>
    </font>
    <font>
      <sz val="10"/>
      <color indexed="9"/>
      <name val="Arial Cyr"/>
      <family val="0"/>
    </font>
    <font>
      <b/>
      <sz val="12"/>
      <color indexed="40"/>
      <name val="Batang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0" fillId="3" borderId="2" xfId="0" applyFill="1" applyBorder="1" applyAlignment="1">
      <alignment/>
    </xf>
    <xf numFmtId="0" fontId="6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" xfId="0" applyBorder="1" applyAlignment="1">
      <alignment/>
    </xf>
    <xf numFmtId="0" fontId="2" fillId="4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1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3" borderId="4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1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2" fontId="10" fillId="0" borderId="1" xfId="0" applyNumberFormat="1" applyFont="1" applyBorder="1" applyAlignment="1">
      <alignment/>
    </xf>
    <xf numFmtId="0" fontId="11" fillId="4" borderId="1" xfId="0" applyFont="1" applyFill="1" applyBorder="1" applyAlignment="1">
      <alignment/>
    </xf>
    <xf numFmtId="0" fontId="10" fillId="0" borderId="0" xfId="0" applyFont="1" applyAlignment="1">
      <alignment/>
    </xf>
    <xf numFmtId="2" fontId="2" fillId="5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Вычисления2!$A$12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Вычисления2!$B$11:$Z$11</c:f>
              <c:numCache/>
            </c:numRef>
          </c:xVal>
          <c:yVal>
            <c:numRef>
              <c:f>Вычисления2!$B$12:$Z$12</c:f>
              <c:numCache/>
            </c:numRef>
          </c:yVal>
          <c:smooth val="1"/>
        </c:ser>
        <c:axId val="50949595"/>
        <c:axId val="55893172"/>
      </c:scatterChart>
      <c:val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93172"/>
        <c:crosses val="autoZero"/>
        <c:crossBetween val="midCat"/>
        <c:dispUnits/>
      </c:valAx>
      <c:valAx>
        <c:axId val="55893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9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2!$A$12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2!$B$12:$Z$12</c:f>
              <c:numCache/>
            </c:numRef>
          </c:val>
          <c:smooth val="0"/>
        </c:ser>
        <c:ser>
          <c:idx val="1"/>
          <c:order val="1"/>
          <c:tx>
            <c:strRef>
              <c:f>2!$A$14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2!$B$14:$Z$14</c:f>
              <c:numCache/>
            </c:numRef>
          </c:val>
          <c:smooth val="0"/>
        </c:ser>
        <c:ser>
          <c:idx val="2"/>
          <c:order val="2"/>
          <c:tx>
            <c:strRef>
              <c:f>2!$A$16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2!$B$16:$Z$16</c:f>
              <c:numCache/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25"/>
          <c:w val="0.8705"/>
          <c:h val="0.7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3!$A$12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3!$B$11:$Z$11</c:f>
              <c:numCache/>
            </c:numRef>
          </c:xVal>
          <c:yVal>
            <c:numRef>
              <c:f>3!$B$12:$Z$12</c:f>
              <c:numCache/>
            </c:numRef>
          </c:yVal>
          <c:smooth val="1"/>
        </c:ser>
        <c:axId val="24026687"/>
        <c:axId val="14913592"/>
      </c:scatterChart>
      <c:val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3592"/>
        <c:crosses val="autoZero"/>
        <c:crossBetween val="midCat"/>
        <c:dispUnits/>
      </c:valAx>
      <c:valAx>
        <c:axId val="14913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6687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3!$B$11:$Z$11</c:f>
              <c:numCache/>
            </c:numRef>
          </c:val>
          <c:smooth val="0"/>
        </c:ser>
        <c:ser>
          <c:idx val="1"/>
          <c:order val="1"/>
          <c:tx>
            <c:strRef>
              <c:f>3!$A$13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3!$B$13:$Z$13</c:f>
              <c:numCache/>
            </c:numRef>
          </c:val>
          <c:smooth val="0"/>
        </c:ser>
        <c:ser>
          <c:idx val="2"/>
          <c:order val="2"/>
          <c:tx>
            <c:strRef>
              <c:f>3!$A$15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3!$B$15:$Z$15</c:f>
              <c:numCache/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3!$B$12:$Z$12</c:f>
              <c:numCache/>
            </c:numRef>
          </c:val>
          <c:smooth val="0"/>
        </c:ser>
        <c:ser>
          <c:idx val="1"/>
          <c:order val="1"/>
          <c:tx>
            <c:strRef>
              <c:f>3!$A$14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3!$B$14:$Z$14</c:f>
              <c:numCache/>
            </c:numRef>
          </c:val>
          <c:smooth val="0"/>
        </c:ser>
        <c:ser>
          <c:idx val="2"/>
          <c:order val="2"/>
          <c:tx>
            <c:strRef>
              <c:f>3!$A$16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3!$B$16:$Z$16</c:f>
              <c:numCache/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6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4!$A$12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4!$B$11:$Z$11</c:f>
              <c:numCache/>
            </c:numRef>
          </c:xVal>
          <c:yVal>
            <c:numRef>
              <c:f>4!$B$12:$Z$12</c:f>
              <c:numCache/>
            </c:numRef>
          </c:yVal>
          <c:smooth val="1"/>
        </c:ser>
        <c:axId val="30187981"/>
        <c:axId val="3256374"/>
      </c:scatterChart>
      <c:val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374"/>
        <c:crosses val="autoZero"/>
        <c:crossBetween val="midCat"/>
        <c:dispUnits/>
      </c:valAx>
      <c:valAx>
        <c:axId val="3256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7981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4!$A$11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4!$B$11:$Z$11</c:f>
              <c:numCache/>
            </c:numRef>
          </c:val>
          <c:smooth val="0"/>
        </c:ser>
        <c:ser>
          <c:idx val="1"/>
          <c:order val="1"/>
          <c:tx>
            <c:strRef>
              <c:f>4!$A$13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4!$B$13:$Z$13</c:f>
              <c:numCache/>
            </c:numRef>
          </c:val>
          <c:smooth val="0"/>
        </c:ser>
        <c:ser>
          <c:idx val="2"/>
          <c:order val="2"/>
          <c:tx>
            <c:strRef>
              <c:f>4!$A$15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4!$B$15:$Z$15</c:f>
              <c:numCache/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073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175"/>
          <c:w val="0.857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4!$A$12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4!$B$12:$BO$12</c:f>
              <c:numCache/>
            </c:numRef>
          </c:val>
          <c:smooth val="0"/>
        </c:ser>
        <c:ser>
          <c:idx val="1"/>
          <c:order val="1"/>
          <c:tx>
            <c:strRef>
              <c:f>4!$A$14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4!$B$14:$BO$14</c:f>
              <c:numCache/>
            </c:numRef>
          </c:val>
          <c:smooth val="0"/>
        </c:ser>
        <c:ser>
          <c:idx val="2"/>
          <c:order val="2"/>
          <c:tx>
            <c:strRef>
              <c:f>4!$A$16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4!$B$16:$BO$16</c:f>
              <c:numCache/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auto val="1"/>
        <c:lblOffset val="100"/>
        <c:tickLblSkip val="3"/>
        <c:noMultiLvlLbl val="0"/>
      </c:catAx>
      <c:valAx>
        <c:axId val="24451882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649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5!$A$12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5!$B$11:$Z$11</c:f>
              <c:numCache/>
            </c:numRef>
          </c:xVal>
          <c:yVal>
            <c:numRef>
              <c:f>5!$B$12:$Z$12</c:f>
              <c:numCache/>
            </c:numRef>
          </c:yVal>
          <c:smooth val="1"/>
        </c:ser>
        <c:axId val="18740347"/>
        <c:axId val="34445396"/>
      </c:scatterChart>
      <c:val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45396"/>
        <c:crosses val="autoZero"/>
        <c:crossBetween val="midCat"/>
        <c:dispUnits/>
      </c:valAx>
      <c:valAx>
        <c:axId val="3444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40347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5!$B$11:$Z$11</c:f>
              <c:numCache/>
            </c:numRef>
          </c:val>
          <c:smooth val="0"/>
        </c:ser>
        <c:ser>
          <c:idx val="1"/>
          <c:order val="1"/>
          <c:tx>
            <c:strRef>
              <c:f>5!$A$13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5!$B$13:$Z$13</c:f>
              <c:numCache/>
            </c:numRef>
          </c:val>
          <c:smooth val="0"/>
        </c:ser>
        <c:ser>
          <c:idx val="2"/>
          <c:order val="2"/>
          <c:tx>
            <c:strRef>
              <c:f>5!$A$15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5!$B$15:$Z$15</c:f>
              <c:numCache/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31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5!$B$12:$Z$12</c:f>
              <c:numCache/>
            </c:numRef>
          </c:val>
          <c:smooth val="0"/>
        </c:ser>
        <c:ser>
          <c:idx val="1"/>
          <c:order val="1"/>
          <c:tx>
            <c:strRef>
              <c:f>5!$A$14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5!$B$14:$Z$14</c:f>
              <c:numCache/>
            </c:numRef>
          </c:val>
          <c:smooth val="0"/>
        </c:ser>
        <c:ser>
          <c:idx val="2"/>
          <c:order val="2"/>
          <c:tx>
            <c:strRef>
              <c:f>5!$A$16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5!$B$16:$Z$16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Вычисления2!$A$11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Вычисления2!$B$11:$Z$11</c:f>
              <c:numCache/>
            </c:numRef>
          </c:val>
          <c:smooth val="0"/>
        </c:ser>
        <c:ser>
          <c:idx val="1"/>
          <c:order val="1"/>
          <c:tx>
            <c:strRef>
              <c:f>Вычисления2!$A$16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Вычисления2!$B$16:$Z$16</c:f>
              <c:numCache/>
            </c:numRef>
          </c:val>
          <c:smooth val="0"/>
        </c:ser>
        <c:ser>
          <c:idx val="2"/>
          <c:order val="2"/>
          <c:tx>
            <c:strRef>
              <c:f>Вычисления2!$A$19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Вычисления2!$B$19:$Z$19</c:f>
              <c:numCache/>
            </c:numRef>
          </c:val>
          <c:smooth val="0"/>
        </c:ser>
        <c:marker val="1"/>
        <c:axId val="33276501"/>
        <c:axId val="31053054"/>
      </c:line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6!$A$12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6!$B$11:$Z$11</c:f>
              <c:numCache/>
            </c:numRef>
          </c:xVal>
          <c:yVal>
            <c:numRef>
              <c:f>6!$B$12:$Z$12</c:f>
              <c:numCache/>
            </c:numRef>
          </c:yVal>
          <c:smooth val="1"/>
        </c:ser>
        <c:axId val="30745673"/>
        <c:axId val="8275602"/>
      </c:scatterChart>
      <c:val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crossBetween val="midCat"/>
        <c:dispUnits/>
      </c:valAx>
      <c:valAx>
        <c:axId val="827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45673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6!$B$11:$Z$11</c:f>
              <c:numCache/>
            </c:numRef>
          </c:val>
          <c:smooth val="0"/>
        </c:ser>
        <c:ser>
          <c:idx val="1"/>
          <c:order val="1"/>
          <c:tx>
            <c:strRef>
              <c:f>6!$A$13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6!$B$13:$Z$13</c:f>
              <c:numCache/>
            </c:numRef>
          </c:val>
          <c:smooth val="0"/>
        </c:ser>
        <c:ser>
          <c:idx val="2"/>
          <c:order val="2"/>
          <c:tx>
            <c:strRef>
              <c:f>6!$A$15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6!$B$15:$Z$15</c:f>
              <c:numCache/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15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6!$A$12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6!$B$12:$Z$12</c:f>
              <c:numCache/>
            </c:numRef>
          </c:val>
          <c:smooth val="0"/>
        </c:ser>
        <c:ser>
          <c:idx val="1"/>
          <c:order val="1"/>
          <c:tx>
            <c:strRef>
              <c:f>6!$A$14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6!$B$14:$Z$14</c:f>
              <c:numCache/>
            </c:numRef>
          </c:val>
          <c:smooth val="0"/>
        </c:ser>
        <c:ser>
          <c:idx val="2"/>
          <c:order val="2"/>
          <c:tx>
            <c:strRef>
              <c:f>6!$A$16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6!$B$16:$Z$16</c:f>
              <c:numCache/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2505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Вычисления2!$A$11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Вычисления2!$B$11:$Z$11</c:f>
              <c:numCache/>
            </c:numRef>
          </c:val>
          <c:smooth val="0"/>
        </c:ser>
        <c:ser>
          <c:idx val="1"/>
          <c:order val="1"/>
          <c:tx>
            <c:strRef>
              <c:f>Вычисления2!$A$16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Вычисления2!$B$16:$Z$16</c:f>
              <c:numCache/>
            </c:numRef>
          </c:val>
          <c:smooth val="0"/>
        </c:ser>
        <c:ser>
          <c:idx val="2"/>
          <c:order val="2"/>
          <c:tx>
            <c:strRef>
              <c:f>Вычисления2!$A$19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Вычисления2!$B$19:$Z$19</c:f>
              <c:numCache/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Вычисления2!$A$12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Вычисления2!$B$12:$Z$12</c:f>
              <c:numCache/>
            </c:numRef>
          </c:val>
          <c:smooth val="0"/>
        </c:ser>
        <c:ser>
          <c:idx val="1"/>
          <c:order val="1"/>
          <c:tx>
            <c:strRef>
              <c:f>Вычисления2!$A$17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Вычисления2!$B$17:$Z$17</c:f>
              <c:numCache/>
            </c:numRef>
          </c:val>
          <c:smooth val="0"/>
        </c:ser>
        <c:ser>
          <c:idx val="2"/>
          <c:order val="2"/>
          <c:tx>
            <c:strRef>
              <c:f>Вычисления2!$A$20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Вычисления2!$B$20:$Z$20</c:f>
              <c:numCache/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9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1!$A$11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1!$B$10:$Z$10</c:f>
              <c:numCache/>
            </c:numRef>
          </c:xVal>
          <c:yVal>
            <c:numRef>
              <c:f>1!$B$11:$Z$11</c:f>
              <c:numCache/>
            </c:numRef>
          </c:yVal>
          <c:smooth val="1"/>
        </c:ser>
        <c:axId val="36301955"/>
        <c:axId val="58282140"/>
      </c:scatterChart>
      <c:val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82140"/>
        <c:crosses val="autoZero"/>
        <c:crossBetween val="midCat"/>
        <c:dispUnits/>
      </c:valAx>
      <c:valAx>
        <c:axId val="58282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33CC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1!$A$10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1!$B$10:$Z$10</c:f>
              <c:numCache/>
            </c:numRef>
          </c:val>
          <c:smooth val="0"/>
        </c:ser>
        <c:ser>
          <c:idx val="1"/>
          <c:order val="1"/>
          <c:tx>
            <c:strRef>
              <c:f>1!$A$12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1!$B$12:$Z$12</c:f>
              <c:numCache/>
            </c:numRef>
          </c:val>
          <c:smooth val="0"/>
        </c:ser>
        <c:ser>
          <c:idx val="2"/>
          <c:order val="2"/>
          <c:tx>
            <c:strRef>
              <c:f>1!$A$14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1!$B$14:$Z$14</c:f>
              <c:numCache/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7772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1!$A$11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1!$B$11:$Z$11</c:f>
              <c:numCache/>
            </c:numRef>
          </c:val>
          <c:smooth val="0"/>
        </c:ser>
        <c:ser>
          <c:idx val="1"/>
          <c:order val="1"/>
          <c:tx>
            <c:strRef>
              <c:f>1!$A$13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1!$B$13:$Z$13</c:f>
              <c:numCache/>
            </c:numRef>
          </c:val>
          <c:smooth val="0"/>
        </c:ser>
        <c:ser>
          <c:idx val="2"/>
          <c:order val="2"/>
          <c:tx>
            <c:strRef>
              <c:f>1!$A$15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1!$B$15:$Z$15</c:f>
              <c:numCache/>
            </c:numRef>
          </c:val>
          <c:smooth val="0"/>
        </c:ser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CCFF"/>
                </a:solidFill>
              </a:rPr>
              <a:t>Траектория движения</a:t>
            </a:r>
          </a:p>
        </c:rich>
      </c:tx>
      <c:layout>
        <c:manualLayout>
          <c:xMode val="factor"/>
          <c:yMode val="factor"/>
          <c:x val="0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575"/>
          <c:w val="0.96725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2!$A$12</c:f>
              <c:strCache>
                <c:ptCount val="1"/>
                <c:pt idx="0">
                  <c:v>y=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2!$B$11:$Z$11</c:f>
              <c:numCache/>
            </c:numRef>
          </c:xVal>
          <c:yVal>
            <c:numRef>
              <c:f>2!$B$12:$Z$12</c:f>
              <c:numCache/>
            </c:numRef>
          </c:yVal>
          <c:smooth val="1"/>
        </c:ser>
        <c:axId val="25328593"/>
        <c:axId val="26630746"/>
      </c:scatterChart>
      <c:val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crossBetween val="midCat"/>
        <c:dispUnits/>
      </c:valAx>
      <c:valAx>
        <c:axId val="26630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2!$A$11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2!$B$11:$Z$11</c:f>
              <c:numCache/>
            </c:numRef>
          </c:val>
          <c:smooth val="0"/>
        </c:ser>
        <c:ser>
          <c:idx val="1"/>
          <c:order val="1"/>
          <c:tx>
            <c:strRef>
              <c:f>2!$A$13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2!$B$13:$Z$13</c:f>
              <c:numCache/>
            </c:numRef>
          </c:val>
          <c:smooth val="0"/>
        </c:ser>
        <c:ser>
          <c:idx val="2"/>
          <c:order val="2"/>
          <c:tx>
            <c:strRef>
              <c:f>2!$A$15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2!$B$15:$Z$15</c:f>
              <c:numCache/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19050</xdr:rowOff>
    </xdr:from>
    <xdr:to>
      <xdr:col>10</xdr:col>
      <xdr:colOff>28575</xdr:colOff>
      <xdr:row>44</xdr:row>
      <xdr:rowOff>0</xdr:rowOff>
    </xdr:to>
    <xdr:graphicFrame>
      <xdr:nvGraphicFramePr>
        <xdr:cNvPr id="1" name="Chart 6"/>
        <xdr:cNvGraphicFramePr/>
      </xdr:nvGraphicFramePr>
      <xdr:xfrm>
        <a:off x="266700" y="5086350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50</xdr:row>
      <xdr:rowOff>19050</xdr:rowOff>
    </xdr:from>
    <xdr:to>
      <xdr:col>19</xdr:col>
      <xdr:colOff>438150</xdr:colOff>
      <xdr:row>66</xdr:row>
      <xdr:rowOff>76200</xdr:rowOff>
    </xdr:to>
    <xdr:graphicFrame>
      <xdr:nvGraphicFramePr>
        <xdr:cNvPr id="2" name="Chart 7"/>
        <xdr:cNvGraphicFramePr/>
      </xdr:nvGraphicFramePr>
      <xdr:xfrm>
        <a:off x="6943725" y="9029700"/>
        <a:ext cx="66294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0</xdr:row>
      <xdr:rowOff>76200</xdr:rowOff>
    </xdr:from>
    <xdr:to>
      <xdr:col>18</xdr:col>
      <xdr:colOff>647700</xdr:colOff>
      <xdr:row>15</xdr:row>
      <xdr:rowOff>104775</xdr:rowOff>
    </xdr:to>
    <xdr:graphicFrame>
      <xdr:nvGraphicFramePr>
        <xdr:cNvPr id="3" name="Chart 86"/>
        <xdr:cNvGraphicFramePr/>
      </xdr:nvGraphicFramePr>
      <xdr:xfrm>
        <a:off x="6457950" y="76200"/>
        <a:ext cx="66389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15</xdr:row>
      <xdr:rowOff>161925</xdr:rowOff>
    </xdr:from>
    <xdr:to>
      <xdr:col>18</xdr:col>
      <xdr:colOff>647700</xdr:colOff>
      <xdr:row>30</xdr:row>
      <xdr:rowOff>114300</xdr:rowOff>
    </xdr:to>
    <xdr:graphicFrame>
      <xdr:nvGraphicFramePr>
        <xdr:cNvPr id="4" name="Chart 87"/>
        <xdr:cNvGraphicFramePr/>
      </xdr:nvGraphicFramePr>
      <xdr:xfrm>
        <a:off x="6457950" y="2838450"/>
        <a:ext cx="66389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123825</xdr:rowOff>
    </xdr:from>
    <xdr:to>
      <xdr:col>9</xdr:col>
      <xdr:colOff>609600</xdr:colOff>
      <xdr:row>33</xdr:row>
      <xdr:rowOff>28575</xdr:rowOff>
    </xdr:to>
    <xdr:graphicFrame>
      <xdr:nvGraphicFramePr>
        <xdr:cNvPr id="1" name="Chart 4"/>
        <xdr:cNvGraphicFramePr/>
      </xdr:nvGraphicFramePr>
      <xdr:xfrm>
        <a:off x="161925" y="2781300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133350</xdr:rowOff>
    </xdr:from>
    <xdr:to>
      <xdr:col>9</xdr:col>
      <xdr:colOff>628650</xdr:colOff>
      <xdr:row>51</xdr:row>
      <xdr:rowOff>57150</xdr:rowOff>
    </xdr:to>
    <xdr:graphicFrame>
      <xdr:nvGraphicFramePr>
        <xdr:cNvPr id="2" name="Chart 5"/>
        <xdr:cNvGraphicFramePr/>
      </xdr:nvGraphicFramePr>
      <xdr:xfrm>
        <a:off x="180975" y="5724525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33</xdr:row>
      <xdr:rowOff>133350</xdr:rowOff>
    </xdr:from>
    <xdr:to>
      <xdr:col>19</xdr:col>
      <xdr:colOff>476250</xdr:colOff>
      <xdr:row>51</xdr:row>
      <xdr:rowOff>57150</xdr:rowOff>
    </xdr:to>
    <xdr:graphicFrame>
      <xdr:nvGraphicFramePr>
        <xdr:cNvPr id="3" name="Chart 6"/>
        <xdr:cNvGraphicFramePr/>
      </xdr:nvGraphicFramePr>
      <xdr:xfrm>
        <a:off x="6877050" y="5724525"/>
        <a:ext cx="66294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104775</xdr:rowOff>
    </xdr:from>
    <xdr:to>
      <xdr:col>9</xdr:col>
      <xdr:colOff>523875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76200" y="2952750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35</xdr:row>
      <xdr:rowOff>47625</xdr:rowOff>
    </xdr:from>
    <xdr:to>
      <xdr:col>9</xdr:col>
      <xdr:colOff>542925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95250" y="5972175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47625</xdr:rowOff>
    </xdr:from>
    <xdr:to>
      <xdr:col>19</xdr:col>
      <xdr:colOff>447675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6858000" y="5972175"/>
        <a:ext cx="6619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76200</xdr:rowOff>
    </xdr:from>
    <xdr:to>
      <xdr:col>9</xdr:col>
      <xdr:colOff>533400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85725" y="2924175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1</xdr:row>
      <xdr:rowOff>28575</xdr:rowOff>
    </xdr:from>
    <xdr:to>
      <xdr:col>24</xdr:col>
      <xdr:colOff>628650</xdr:colOff>
      <xdr:row>17</xdr:row>
      <xdr:rowOff>47625</xdr:rowOff>
    </xdr:to>
    <xdr:graphicFrame>
      <xdr:nvGraphicFramePr>
        <xdr:cNvPr id="2" name="Chart 2"/>
        <xdr:cNvGraphicFramePr/>
      </xdr:nvGraphicFramePr>
      <xdr:xfrm>
        <a:off x="10467975" y="219075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304800</xdr:colOff>
      <xdr:row>17</xdr:row>
      <xdr:rowOff>123825</xdr:rowOff>
    </xdr:from>
    <xdr:to>
      <xdr:col>21</xdr:col>
      <xdr:colOff>66675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7848600" y="3133725"/>
        <a:ext cx="6619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95250</xdr:rowOff>
    </xdr:from>
    <xdr:to>
      <xdr:col>9</xdr:col>
      <xdr:colOff>504825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57150" y="2943225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34</xdr:row>
      <xdr:rowOff>142875</xdr:rowOff>
    </xdr:from>
    <xdr:to>
      <xdr:col>9</xdr:col>
      <xdr:colOff>514350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66675" y="5905500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20</xdr:row>
      <xdr:rowOff>47625</xdr:rowOff>
    </xdr:from>
    <xdr:to>
      <xdr:col>18</xdr:col>
      <xdr:colOff>447675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6172200" y="3543300"/>
        <a:ext cx="66198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16</xdr:row>
      <xdr:rowOff>142875</xdr:rowOff>
    </xdr:from>
    <xdr:to>
      <xdr:col>10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47650" y="2990850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35</xdr:row>
      <xdr:rowOff>38100</xdr:rowOff>
    </xdr:from>
    <xdr:to>
      <xdr:col>10</xdr:col>
      <xdr:colOff>9525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247650" y="5962650"/>
        <a:ext cx="6619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35</xdr:row>
      <xdr:rowOff>38100</xdr:rowOff>
    </xdr:from>
    <xdr:to>
      <xdr:col>19</xdr:col>
      <xdr:colOff>561975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6962775" y="5962650"/>
        <a:ext cx="66294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104775</xdr:rowOff>
    </xdr:from>
    <xdr:to>
      <xdr:col>9</xdr:col>
      <xdr:colOff>542925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0" y="2952750"/>
        <a:ext cx="6619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34</xdr:row>
      <xdr:rowOff>114300</xdr:rowOff>
    </xdr:from>
    <xdr:to>
      <xdr:col>9</xdr:col>
      <xdr:colOff>561975</xdr:colOff>
      <xdr:row>52</xdr:row>
      <xdr:rowOff>38100</xdr:rowOff>
    </xdr:to>
    <xdr:graphicFrame>
      <xdr:nvGraphicFramePr>
        <xdr:cNvPr id="2" name="Chart 3"/>
        <xdr:cNvGraphicFramePr/>
      </xdr:nvGraphicFramePr>
      <xdr:xfrm>
        <a:off x="104775" y="5876925"/>
        <a:ext cx="6629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676275</xdr:colOff>
      <xdr:row>34</xdr:row>
      <xdr:rowOff>114300</xdr:rowOff>
    </xdr:from>
    <xdr:to>
      <xdr:col>19</xdr:col>
      <xdr:colOff>438150</xdr:colOff>
      <xdr:row>52</xdr:row>
      <xdr:rowOff>38100</xdr:rowOff>
    </xdr:to>
    <xdr:graphicFrame>
      <xdr:nvGraphicFramePr>
        <xdr:cNvPr id="3" name="Chart 4"/>
        <xdr:cNvGraphicFramePr/>
      </xdr:nvGraphicFramePr>
      <xdr:xfrm>
        <a:off x="6848475" y="5876925"/>
        <a:ext cx="6619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B19" sqref="B19"/>
    </sheetView>
  </sheetViews>
  <sheetFormatPr defaultColWidth="9.00390625" defaultRowHeight="12.75"/>
  <cols>
    <col min="18" max="18" width="10.375" style="0" customWidth="1"/>
    <col min="26" max="26" width="10.25390625" style="0" customWidth="1"/>
  </cols>
  <sheetData>
    <row r="1" spans="1:8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ht="12.75">
      <c r="A2" s="13" t="s">
        <v>25</v>
      </c>
      <c r="B2" s="12"/>
      <c r="C2" s="2"/>
      <c r="D2" s="59"/>
      <c r="E2" s="59"/>
      <c r="F2" s="12"/>
      <c r="G2" s="12"/>
      <c r="H2" s="14"/>
    </row>
    <row r="3" spans="1:8" ht="12.75">
      <c r="A3" s="57"/>
      <c r="B3" s="58"/>
      <c r="C3" s="3" t="s">
        <v>30</v>
      </c>
      <c r="D3" s="3"/>
      <c r="E3" s="16"/>
      <c r="F3" s="3" t="s">
        <v>31</v>
      </c>
      <c r="G3" s="3"/>
      <c r="H3" s="17"/>
    </row>
    <row r="4" spans="1:8" ht="14.25">
      <c r="A4" s="7" t="s">
        <v>18</v>
      </c>
      <c r="B4" s="4">
        <v>1</v>
      </c>
      <c r="C4" s="7" t="s">
        <v>19</v>
      </c>
      <c r="D4" s="1">
        <v>1</v>
      </c>
      <c r="E4" s="6" t="s">
        <v>27</v>
      </c>
      <c r="F4" s="1">
        <v>5</v>
      </c>
      <c r="G4" s="6" t="s">
        <v>29</v>
      </c>
      <c r="H4" s="1">
        <v>5</v>
      </c>
    </row>
    <row r="5" spans="1:8" ht="14.25">
      <c r="A5" s="7" t="s">
        <v>1</v>
      </c>
      <c r="B5" s="4">
        <v>2</v>
      </c>
      <c r="C5" s="7" t="s">
        <v>3</v>
      </c>
      <c r="D5" s="1">
        <v>13</v>
      </c>
      <c r="E5" s="6" t="s">
        <v>26</v>
      </c>
      <c r="F5" s="1">
        <v>7</v>
      </c>
      <c r="G5" s="6" t="s">
        <v>28</v>
      </c>
      <c r="H5" s="1">
        <v>-7</v>
      </c>
    </row>
    <row r="6" spans="1:4" ht="14.25">
      <c r="A6" s="7" t="s">
        <v>2</v>
      </c>
      <c r="B6" s="4">
        <v>1</v>
      </c>
      <c r="C6" s="7" t="s">
        <v>23</v>
      </c>
      <c r="D6" s="1">
        <v>-3</v>
      </c>
    </row>
    <row r="7" spans="1:3" ht="14.25">
      <c r="A7" s="8"/>
      <c r="C7" s="8"/>
    </row>
    <row r="8" spans="1:6" ht="14.25">
      <c r="A8" s="7" t="s">
        <v>4</v>
      </c>
      <c r="B8" s="4">
        <v>0</v>
      </c>
      <c r="C8" s="7" t="s">
        <v>5</v>
      </c>
      <c r="D8" s="4">
        <v>15</v>
      </c>
      <c r="E8" s="7" t="s">
        <v>6</v>
      </c>
      <c r="F8" s="1">
        <f>$D$8/24</f>
        <v>0.625</v>
      </c>
    </row>
    <row r="9" ht="14.25">
      <c r="A9" s="8"/>
    </row>
    <row r="10" spans="1:26" ht="14.25">
      <c r="A10" s="7" t="s">
        <v>7</v>
      </c>
      <c r="B10" s="5">
        <f>$B$8+$F$8</f>
        <v>0.625</v>
      </c>
      <c r="C10" s="5">
        <f aca="true" t="shared" si="0" ref="C10:Z10">B10+$F$8</f>
        <v>1.25</v>
      </c>
      <c r="D10" s="5">
        <f t="shared" si="0"/>
        <v>1.875</v>
      </c>
      <c r="E10" s="5">
        <f t="shared" si="0"/>
        <v>2.5</v>
      </c>
      <c r="F10" s="5">
        <f t="shared" si="0"/>
        <v>3.125</v>
      </c>
      <c r="G10" s="5">
        <f t="shared" si="0"/>
        <v>3.75</v>
      </c>
      <c r="H10" s="5">
        <f t="shared" si="0"/>
        <v>4.375</v>
      </c>
      <c r="I10" s="5">
        <f t="shared" si="0"/>
        <v>5</v>
      </c>
      <c r="J10" s="5">
        <f t="shared" si="0"/>
        <v>5.625</v>
      </c>
      <c r="K10" s="5">
        <f t="shared" si="0"/>
        <v>6.25</v>
      </c>
      <c r="L10" s="5">
        <f t="shared" si="0"/>
        <v>6.875</v>
      </c>
      <c r="M10" s="5">
        <f t="shared" si="0"/>
        <v>7.5</v>
      </c>
      <c r="N10" s="5">
        <f t="shared" si="0"/>
        <v>8.125</v>
      </c>
      <c r="O10" s="5">
        <f t="shared" si="0"/>
        <v>8.75</v>
      </c>
      <c r="P10" s="5">
        <f t="shared" si="0"/>
        <v>9.375</v>
      </c>
      <c r="Q10" s="5">
        <f t="shared" si="0"/>
        <v>10</v>
      </c>
      <c r="R10" s="5">
        <f t="shared" si="0"/>
        <v>10.625</v>
      </c>
      <c r="S10" s="5">
        <f t="shared" si="0"/>
        <v>11.25</v>
      </c>
      <c r="T10" s="5">
        <f t="shared" si="0"/>
        <v>11.875</v>
      </c>
      <c r="U10" s="5">
        <f t="shared" si="0"/>
        <v>12.5</v>
      </c>
      <c r="V10" s="5">
        <f t="shared" si="0"/>
        <v>13.125</v>
      </c>
      <c r="W10" s="5">
        <f t="shared" si="0"/>
        <v>13.75</v>
      </c>
      <c r="X10" s="5">
        <f t="shared" si="0"/>
        <v>14.375</v>
      </c>
      <c r="Y10" s="5">
        <f t="shared" si="0"/>
        <v>15</v>
      </c>
      <c r="Z10" s="5">
        <f t="shared" si="0"/>
        <v>15.625</v>
      </c>
    </row>
    <row r="11" spans="1:26" ht="15" customHeight="1">
      <c r="A11" s="7" t="s">
        <v>8</v>
      </c>
      <c r="B11" s="66">
        <f>$B$4+$B$5*(SIN(($F$5*B10)/$B$6))^$F$4</f>
        <v>-0.49630706482953246</v>
      </c>
      <c r="C11" s="66">
        <f aca="true" t="shared" si="1" ref="C11:Z11">$B$4+$B$5*(SIN(($F$5*C10)/$B$6))^$F$4</f>
        <v>1.1903140220511044</v>
      </c>
      <c r="D11" s="66">
        <f t="shared" si="1"/>
        <v>1.0836583841811804</v>
      </c>
      <c r="E11" s="66">
        <f t="shared" si="1"/>
        <v>-0.767855791400597</v>
      </c>
      <c r="F11" s="66">
        <f t="shared" si="1"/>
        <v>1.0000418037131031</v>
      </c>
      <c r="G11" s="66">
        <f t="shared" si="1"/>
        <v>2.1737985182366297</v>
      </c>
      <c r="H11" s="66">
        <f t="shared" si="1"/>
        <v>0.6365927463604424</v>
      </c>
      <c r="I11" s="66">
        <f t="shared" si="1"/>
        <v>0.971214390943484</v>
      </c>
      <c r="J11" s="66">
        <f t="shared" si="1"/>
        <v>2.945434752003269</v>
      </c>
      <c r="K11" s="66">
        <f t="shared" si="1"/>
        <v>0.9987067434994996</v>
      </c>
      <c r="L11" s="66">
        <f t="shared" si="1"/>
        <v>0.15321771229596137</v>
      </c>
      <c r="M11" s="66">
        <f t="shared" si="1"/>
        <v>1.6065248964007508</v>
      </c>
      <c r="N11" s="66">
        <f t="shared" si="1"/>
        <v>1.006770973717727</v>
      </c>
      <c r="O11" s="66">
        <f t="shared" si="1"/>
        <v>-0.999388822898357</v>
      </c>
      <c r="P11" s="66">
        <f t="shared" si="1"/>
        <v>1.0092807940520017</v>
      </c>
      <c r="Q11" s="66">
        <f t="shared" si="1"/>
        <v>1.5551726748530603</v>
      </c>
      <c r="R11" s="66">
        <f t="shared" si="1"/>
        <v>0.0926240895676742</v>
      </c>
      <c r="S11" s="66">
        <f t="shared" si="1"/>
        <v>0.9992092979071993</v>
      </c>
      <c r="T11" s="66">
        <f t="shared" si="1"/>
        <v>2.92049819233116</v>
      </c>
      <c r="U11" s="66">
        <f t="shared" si="1"/>
        <v>0.9638830095248211</v>
      </c>
      <c r="V11" s="66">
        <f t="shared" si="1"/>
        <v>0.6750347911589628</v>
      </c>
      <c r="W11" s="66">
        <f t="shared" si="1"/>
        <v>2.2369345558789115</v>
      </c>
      <c r="X11" s="66">
        <f t="shared" si="1"/>
        <v>1.0000145974978323</v>
      </c>
      <c r="Y11" s="66">
        <f t="shared" si="1"/>
        <v>-0.7222121110933377</v>
      </c>
      <c r="Z11" s="66">
        <f t="shared" si="1"/>
        <v>1.0994232166275015</v>
      </c>
    </row>
    <row r="12" spans="1:26" ht="13.5" customHeight="1">
      <c r="A12" s="7" t="s">
        <v>11</v>
      </c>
      <c r="B12" s="5">
        <f>$D$4+$D$5*(COS(($H$5*B10)/$D$6))^$H$4</f>
        <v>1.0002314260163212</v>
      </c>
      <c r="C12" s="5">
        <f aca="true" t="shared" si="2" ref="C12:Z12">$D$4+$D$5*(COS(($H$5*C10)/$D$6))^$H$4</f>
        <v>-10.443124042327767</v>
      </c>
      <c r="D12" s="5">
        <f t="shared" si="2"/>
        <v>0.9483294082641591</v>
      </c>
      <c r="E12" s="5">
        <f t="shared" si="2"/>
        <v>8.698207585959233</v>
      </c>
      <c r="F12" s="5">
        <f t="shared" si="2"/>
        <v>1.5599828176732715</v>
      </c>
      <c r="G12" s="5">
        <f t="shared" si="2"/>
        <v>-2.7737178139382683</v>
      </c>
      <c r="H12" s="5">
        <f t="shared" si="2"/>
        <v>-1.319330117808343</v>
      </c>
      <c r="I12" s="5">
        <f t="shared" si="2"/>
        <v>2.208768335127547</v>
      </c>
      <c r="J12" s="5">
        <f t="shared" si="2"/>
        <v>6.70003416514591</v>
      </c>
      <c r="K12" s="5">
        <f t="shared" si="2"/>
        <v>0.8055089528591627</v>
      </c>
      <c r="L12" s="5">
        <f t="shared" si="2"/>
        <v>-8.78870071137117</v>
      </c>
      <c r="M12" s="5">
        <f t="shared" si="2"/>
        <v>1.0066148798652546</v>
      </c>
      <c r="N12" s="5">
        <f t="shared" si="2"/>
        <v>13.620336521586015</v>
      </c>
      <c r="O12" s="5">
        <f t="shared" si="2"/>
        <v>1.0000000000088403</v>
      </c>
      <c r="P12" s="5">
        <f t="shared" si="2"/>
        <v>-11.567913573432216</v>
      </c>
      <c r="Q12" s="5">
        <f t="shared" si="2"/>
        <v>0.9922288264487363</v>
      </c>
      <c r="R12" s="5">
        <f t="shared" si="2"/>
        <v>10.662955729468456</v>
      </c>
      <c r="S12" s="5">
        <f t="shared" si="2"/>
        <v>1.2099174051888966</v>
      </c>
      <c r="T12" s="5">
        <f t="shared" si="2"/>
        <v>-4.569171253273066</v>
      </c>
      <c r="U12" s="5">
        <f t="shared" si="2"/>
        <v>-0.2657549538692099</v>
      </c>
      <c r="V12" s="5">
        <f t="shared" si="2"/>
        <v>3.2351004311765403</v>
      </c>
      <c r="W12" s="5">
        <f t="shared" si="2"/>
        <v>4.885787442730145</v>
      </c>
      <c r="X12" s="5">
        <f t="shared" si="2"/>
        <v>0.47208262290177816</v>
      </c>
      <c r="Y12" s="5">
        <f t="shared" si="2"/>
        <v>-6.8351268759416035</v>
      </c>
      <c r="Z12" s="5">
        <f t="shared" si="2"/>
        <v>1.046458984580979</v>
      </c>
    </row>
    <row r="13" spans="1:26" ht="14.25">
      <c r="A13" s="7" t="s">
        <v>20</v>
      </c>
      <c r="B13" s="5">
        <f aca="true" t="shared" si="3" ref="B13:Y13">C$11-B$11</f>
        <v>1.6866210868806368</v>
      </c>
      <c r="C13" s="5">
        <f t="shared" si="3"/>
        <v>-0.10665563786992394</v>
      </c>
      <c r="D13" s="5">
        <f t="shared" si="3"/>
        <v>-1.8515141755817774</v>
      </c>
      <c r="E13" s="5">
        <f t="shared" si="3"/>
        <v>1.7678975951137001</v>
      </c>
      <c r="F13" s="5">
        <f t="shared" si="3"/>
        <v>1.1737567145235266</v>
      </c>
      <c r="G13" s="5">
        <f t="shared" si="3"/>
        <v>-1.5372057718761873</v>
      </c>
      <c r="H13" s="5">
        <f t="shared" si="3"/>
        <v>0.33462164458304167</v>
      </c>
      <c r="I13" s="5">
        <f t="shared" si="3"/>
        <v>1.974220361059785</v>
      </c>
      <c r="J13" s="5">
        <f t="shared" si="3"/>
        <v>-1.9467280085037695</v>
      </c>
      <c r="K13" s="5">
        <f t="shared" si="3"/>
        <v>-0.8454890312035382</v>
      </c>
      <c r="L13" s="5">
        <f t="shared" si="3"/>
        <v>1.4533071841047893</v>
      </c>
      <c r="M13" s="5">
        <f t="shared" si="3"/>
        <v>-0.5997539226830237</v>
      </c>
      <c r="N13" s="5">
        <f t="shared" si="3"/>
        <v>-2.006159796616084</v>
      </c>
      <c r="O13" s="5">
        <f t="shared" si="3"/>
        <v>2.0086696169503586</v>
      </c>
      <c r="P13" s="5">
        <f t="shared" si="3"/>
        <v>0.5458918808010587</v>
      </c>
      <c r="Q13" s="5">
        <f t="shared" si="3"/>
        <v>-1.4625485852853861</v>
      </c>
      <c r="R13" s="5">
        <f t="shared" si="3"/>
        <v>0.906585208339525</v>
      </c>
      <c r="S13" s="5">
        <f t="shared" si="3"/>
        <v>1.9212888944239608</v>
      </c>
      <c r="T13" s="5">
        <f t="shared" si="3"/>
        <v>-1.9566151828063392</v>
      </c>
      <c r="U13" s="5">
        <f t="shared" si="3"/>
        <v>-0.2888482183658583</v>
      </c>
      <c r="V13" s="5">
        <f t="shared" si="3"/>
        <v>1.5618997647199486</v>
      </c>
      <c r="W13" s="5">
        <f t="shared" si="3"/>
        <v>-1.2369199583810793</v>
      </c>
      <c r="X13" s="5">
        <f t="shared" si="3"/>
        <v>-1.72222670859117</v>
      </c>
      <c r="Y13" s="5">
        <f t="shared" si="3"/>
        <v>1.8216353277208392</v>
      </c>
      <c r="Z13" s="5">
        <f>AA$14-Z$11</f>
        <v>-1.0994232166275015</v>
      </c>
    </row>
    <row r="14" spans="1:26" ht="13.5" customHeight="1">
      <c r="A14" s="7" t="s">
        <v>21</v>
      </c>
      <c r="B14" s="5">
        <f aca="true" t="shared" si="4" ref="B14:Y14">C$12-B$12</f>
        <v>-11.443355468344087</v>
      </c>
      <c r="C14" s="5">
        <f t="shared" si="4"/>
        <v>11.391453450591927</v>
      </c>
      <c r="D14" s="5">
        <f t="shared" si="4"/>
        <v>7.749878177695074</v>
      </c>
      <c r="E14" s="5">
        <f t="shared" si="4"/>
        <v>-7.138224768285962</v>
      </c>
      <c r="F14" s="5">
        <f t="shared" si="4"/>
        <v>-4.33370063161154</v>
      </c>
      <c r="G14" s="5">
        <f t="shared" si="4"/>
        <v>1.4543876961299254</v>
      </c>
      <c r="H14" s="5">
        <f t="shared" si="4"/>
        <v>3.52809845293589</v>
      </c>
      <c r="I14" s="5">
        <f t="shared" si="4"/>
        <v>4.491265830018363</v>
      </c>
      <c r="J14" s="5">
        <f t="shared" si="4"/>
        <v>-5.894525212286747</v>
      </c>
      <c r="K14" s="5">
        <f t="shared" si="4"/>
        <v>-9.594209664230332</v>
      </c>
      <c r="L14" s="5">
        <f t="shared" si="4"/>
        <v>9.795315591236426</v>
      </c>
      <c r="M14" s="5">
        <f t="shared" si="4"/>
        <v>12.61372164172076</v>
      </c>
      <c r="N14" s="5">
        <f t="shared" si="4"/>
        <v>-12.620336521577174</v>
      </c>
      <c r="O14" s="5">
        <f t="shared" si="4"/>
        <v>-12.567913573441057</v>
      </c>
      <c r="P14" s="5">
        <f t="shared" si="4"/>
        <v>12.560142399880952</v>
      </c>
      <c r="Q14" s="5">
        <f t="shared" si="4"/>
        <v>9.67072690301972</v>
      </c>
      <c r="R14" s="5">
        <f t="shared" si="4"/>
        <v>-9.453038324279559</v>
      </c>
      <c r="S14" s="5">
        <f t="shared" si="4"/>
        <v>-5.779088658461963</v>
      </c>
      <c r="T14" s="5">
        <f t="shared" si="4"/>
        <v>4.303416299403857</v>
      </c>
      <c r="U14" s="5">
        <f t="shared" si="4"/>
        <v>3.5008553850457504</v>
      </c>
      <c r="V14" s="5">
        <f t="shared" si="4"/>
        <v>1.6506870115536043</v>
      </c>
      <c r="W14" s="5">
        <f t="shared" si="4"/>
        <v>-4.413704819828366</v>
      </c>
      <c r="X14" s="5">
        <f t="shared" si="4"/>
        <v>-7.307209498843382</v>
      </c>
      <c r="Y14" s="5">
        <f t="shared" si="4"/>
        <v>7.881585860522582</v>
      </c>
      <c r="Z14" s="5">
        <f>AA$17-Z$12</f>
        <v>-1.046458984580979</v>
      </c>
    </row>
    <row r="15" spans="1:26" ht="14.25">
      <c r="A15" s="7" t="s">
        <v>24</v>
      </c>
      <c r="B15" s="5">
        <f>SQRT(B13^2+B14^2)</f>
        <v>11.566982107083549</v>
      </c>
      <c r="C15" s="5">
        <f aca="true" t="shared" si="5" ref="C15:Z15">SQRT(C13^2+C14^2)</f>
        <v>11.391952736124399</v>
      </c>
      <c r="D15" s="5">
        <f t="shared" si="5"/>
        <v>7.9679807047642</v>
      </c>
      <c r="E15" s="5">
        <f t="shared" si="5"/>
        <v>7.353891129829159</v>
      </c>
      <c r="F15" s="5">
        <f t="shared" si="5"/>
        <v>4.489840307774802</v>
      </c>
      <c r="G15" s="5">
        <f t="shared" si="5"/>
        <v>2.116186465258574</v>
      </c>
      <c r="H15" s="5">
        <f t="shared" si="5"/>
        <v>3.5439314805216084</v>
      </c>
      <c r="I15" s="5">
        <f t="shared" si="5"/>
        <v>4.906018221522782</v>
      </c>
      <c r="J15" s="5">
        <f t="shared" si="5"/>
        <v>6.207670852854327</v>
      </c>
      <c r="K15" s="5">
        <f t="shared" si="5"/>
        <v>9.631391944215343</v>
      </c>
      <c r="L15" s="5">
        <f t="shared" si="5"/>
        <v>9.902540547924557</v>
      </c>
      <c r="M15" s="5">
        <f t="shared" si="5"/>
        <v>12.62797206294773</v>
      </c>
      <c r="N15" s="5">
        <f t="shared" si="5"/>
        <v>12.778793802523513</v>
      </c>
      <c r="O15" s="5">
        <f t="shared" si="5"/>
        <v>12.727419424987277</v>
      </c>
      <c r="P15" s="5">
        <f t="shared" si="5"/>
        <v>12.571999644082549</v>
      </c>
      <c r="Q15" s="5">
        <f t="shared" si="5"/>
        <v>9.780695639733898</v>
      </c>
      <c r="R15" s="5">
        <f t="shared" si="5"/>
        <v>9.49641144329152</v>
      </c>
      <c r="S15" s="5">
        <f t="shared" si="5"/>
        <v>6.090091685533194</v>
      </c>
      <c r="T15" s="5">
        <f t="shared" si="5"/>
        <v>4.7273390844705725</v>
      </c>
      <c r="U15" s="5">
        <f t="shared" si="5"/>
        <v>3.512751303502279</v>
      </c>
      <c r="V15" s="5">
        <f t="shared" si="5"/>
        <v>2.2725092926419466</v>
      </c>
      <c r="W15" s="5">
        <f t="shared" si="5"/>
        <v>4.583749689939188</v>
      </c>
      <c r="X15" s="5">
        <f t="shared" si="5"/>
        <v>7.507421361277901</v>
      </c>
      <c r="Y15" s="5">
        <f t="shared" si="5"/>
        <v>8.089360354440275</v>
      </c>
      <c r="Z15" s="5">
        <f t="shared" si="5"/>
        <v>1.517829969288331</v>
      </c>
    </row>
    <row r="16" spans="1:26" ht="15.75" customHeight="1">
      <c r="A16" s="7" t="s">
        <v>9</v>
      </c>
      <c r="B16" s="5">
        <f>$B$5*$F$4*SIN(($F$5*B10)/$B$6)^($F$4-1)*COS(($F$5*B10)/$B$6)*($F$5/$B$6)</f>
        <v>-18.371754833202804</v>
      </c>
      <c r="C16" s="5">
        <f aca="true" t="shared" si="6" ref="C16:Z16">$B$5*$F$4*SIN(($F$5*C10)/$B$6)^($F$4-1)*COS(($F$5*C10)/$B$6)*($F$5/$B$6)</f>
        <v>-8.325606632230066</v>
      </c>
      <c r="D16" s="5">
        <f t="shared" si="6"/>
        <v>4.684556081418903</v>
      </c>
      <c r="E16" s="5">
        <f t="shared" si="6"/>
        <v>13.917051480673228</v>
      </c>
      <c r="F16" s="5">
        <f t="shared" si="6"/>
        <v>-0.012540356906022485</v>
      </c>
      <c r="G16" s="5">
        <f t="shared" si="6"/>
        <v>20.024879364259466</v>
      </c>
      <c r="H16" s="5">
        <f t="shared" si="6"/>
        <v>12.579392113724401</v>
      </c>
      <c r="I16" s="5">
        <f t="shared" si="6"/>
        <v>-2.126350815138855</v>
      </c>
      <c r="J16" s="5">
        <f t="shared" si="6"/>
        <v>-7.182185655645609</v>
      </c>
      <c r="K16" s="5">
        <f t="shared" si="6"/>
        <v>0.19133620717967825</v>
      </c>
      <c r="L16" s="5">
        <f t="shared" si="6"/>
        <v>-18.983507204514734</v>
      </c>
      <c r="M16" s="5">
        <f t="shared" si="6"/>
        <v>-16.60238784125108</v>
      </c>
      <c r="N16" s="5">
        <f t="shared" si="6"/>
        <v>0.7002415300476578</v>
      </c>
      <c r="O16" s="5">
        <f t="shared" si="6"/>
        <v>-0.7737671647242644</v>
      </c>
      <c r="P16" s="5">
        <f t="shared" si="6"/>
        <v>-0.8941819461399175</v>
      </c>
      <c r="Q16" s="5">
        <f t="shared" si="6"/>
        <v>15.901539266101773</v>
      </c>
      <c r="R16" s="5">
        <f t="shared" si="6"/>
        <v>19.365183088998396</v>
      </c>
      <c r="S16" s="5">
        <f t="shared" si="6"/>
        <v>-0.1297238795577218</v>
      </c>
      <c r="T16" s="5">
        <f t="shared" si="6"/>
        <v>8.596834670345675</v>
      </c>
      <c r="U16" s="5">
        <f t="shared" si="6"/>
        <v>2.5222171007368703</v>
      </c>
      <c r="V16" s="5">
        <f t="shared" si="6"/>
        <v>-11.757451722609076</v>
      </c>
      <c r="W16" s="5">
        <f t="shared" si="6"/>
        <v>-19.929614583447144</v>
      </c>
      <c r="X16" s="5">
        <f t="shared" si="6"/>
        <v>0.005417186617183966</v>
      </c>
      <c r="Y16" s="5">
        <f t="shared" si="6"/>
        <v>-14.965340257991041</v>
      </c>
      <c r="Z16" s="5">
        <f t="shared" si="6"/>
        <v>-5.30272736042216</v>
      </c>
    </row>
    <row r="17" spans="1:26" ht="15.75" customHeight="1">
      <c r="A17" s="7" t="s">
        <v>12</v>
      </c>
      <c r="B17" s="5">
        <f>-(($D$5*$H$5*$H$4*B10)/$D$6)*COS(($H$5)/$D$6)^($H$4-1)*SIN(($H$5*B10)/$D$6)</f>
        <v>-21.44479668905189</v>
      </c>
      <c r="C17" s="5">
        <f aca="true" t="shared" si="7" ref="C17:Z17">-(($D$5*$H$5*$H$4*C10)/$D$6)*COS(($H$5)/$D$6)^($H$4-1)*SIN(($H$5*C10)/$D$6)</f>
        <v>-9.62666125389089</v>
      </c>
      <c r="D17" s="5">
        <f t="shared" si="7"/>
        <v>61.093302908313234</v>
      </c>
      <c r="E17" s="5">
        <f t="shared" si="7"/>
        <v>37.536686393434934</v>
      </c>
      <c r="F17" s="5">
        <f t="shared" si="7"/>
        <v>-91.29068426829164</v>
      </c>
      <c r="G17" s="5">
        <f t="shared" si="7"/>
        <v>-80.89349752938196</v>
      </c>
      <c r="H17" s="5">
        <f t="shared" si="7"/>
        <v>106.62411905067819</v>
      </c>
      <c r="I17" s="5">
        <f t="shared" si="7"/>
        <v>135.20886788795312</v>
      </c>
      <c r="J17" s="5">
        <f t="shared" si="7"/>
        <v>-102.94674251410999</v>
      </c>
      <c r="K17" s="5">
        <f t="shared" si="7"/>
        <v>-194.68510400533586</v>
      </c>
      <c r="L17" s="5">
        <f t="shared" si="7"/>
        <v>77.75655818339688</v>
      </c>
      <c r="M17" s="5">
        <f t="shared" si="7"/>
        <v>252.66135351036093</v>
      </c>
      <c r="N17" s="5">
        <f t="shared" si="7"/>
        <v>-30.457866092850274</v>
      </c>
      <c r="O17" s="5">
        <f t="shared" si="7"/>
        <v>-302.1337842871122</v>
      </c>
      <c r="P17" s="5">
        <f t="shared" si="7"/>
        <v>-37.51478276351534</v>
      </c>
      <c r="Q17" s="5">
        <f t="shared" si="7"/>
        <v>336.31412842594955</v>
      </c>
      <c r="R17" s="5">
        <f t="shared" si="7"/>
        <v>122.72108322087159</v>
      </c>
      <c r="S17" s="5">
        <f t="shared" si="7"/>
        <v>-349.18808931950895</v>
      </c>
      <c r="T17" s="5">
        <f t="shared" si="7"/>
        <v>-219.88909665471817</v>
      </c>
      <c r="U17" s="5">
        <f t="shared" si="7"/>
        <v>336.0345769431522</v>
      </c>
      <c r="V17" s="5">
        <f t="shared" si="7"/>
        <v>322.2301832046919</v>
      </c>
      <c r="W17" s="5">
        <f t="shared" si="7"/>
        <v>-293.8687188601007</v>
      </c>
      <c r="X17" s="5">
        <f t="shared" si="7"/>
        <v>-421.87639400347996</v>
      </c>
      <c r="Y17" s="5">
        <f t="shared" si="7"/>
        <v>221.7759924770845</v>
      </c>
      <c r="Z17" s="5">
        <f t="shared" si="7"/>
        <v>510.413482553548</v>
      </c>
    </row>
    <row r="18" spans="1:26" ht="14.25">
      <c r="A18" s="7" t="s">
        <v>14</v>
      </c>
      <c r="B18" s="5">
        <f>SQRT(B16^2+B17^2)</f>
        <v>28.238283954342577</v>
      </c>
      <c r="C18" s="5">
        <f aca="true" t="shared" si="8" ref="C18:Z18">SQRT(C16^2+C17^2)</f>
        <v>12.727463717952505</v>
      </c>
      <c r="D18" s="5">
        <f t="shared" si="8"/>
        <v>61.272642557073326</v>
      </c>
      <c r="E18" s="5">
        <f t="shared" si="8"/>
        <v>40.03357525021706</v>
      </c>
      <c r="F18" s="5">
        <f t="shared" si="8"/>
        <v>91.29068512960926</v>
      </c>
      <c r="G18" s="5">
        <f t="shared" si="8"/>
        <v>83.3351890625399</v>
      </c>
      <c r="H18" s="5">
        <f t="shared" si="8"/>
        <v>107.36360588804769</v>
      </c>
      <c r="I18" s="5">
        <f t="shared" si="8"/>
        <v>135.22558679233381</v>
      </c>
      <c r="J18" s="5">
        <f t="shared" si="8"/>
        <v>103.19697468946762</v>
      </c>
      <c r="K18" s="5">
        <f t="shared" si="8"/>
        <v>194.68519802777155</v>
      </c>
      <c r="L18" s="5">
        <f t="shared" si="8"/>
        <v>80.0403391191707</v>
      </c>
      <c r="M18" s="5">
        <f t="shared" si="8"/>
        <v>253.20623775831214</v>
      </c>
      <c r="N18" s="5">
        <f t="shared" si="8"/>
        <v>30.46591448045507</v>
      </c>
      <c r="O18" s="5">
        <f t="shared" si="8"/>
        <v>302.13477509759855</v>
      </c>
      <c r="P18" s="5">
        <f t="shared" si="8"/>
        <v>37.52543786748598</v>
      </c>
      <c r="Q18" s="5">
        <f t="shared" si="8"/>
        <v>336.6898453026724</v>
      </c>
      <c r="R18" s="5">
        <f t="shared" si="8"/>
        <v>124.23958541050642</v>
      </c>
      <c r="S18" s="5">
        <f t="shared" si="8"/>
        <v>349.18811341581244</v>
      </c>
      <c r="T18" s="5">
        <f t="shared" si="8"/>
        <v>220.05708439851975</v>
      </c>
      <c r="U18" s="5">
        <f t="shared" si="8"/>
        <v>336.0440424713203</v>
      </c>
      <c r="V18" s="5">
        <f t="shared" si="8"/>
        <v>322.4446132890714</v>
      </c>
      <c r="W18" s="5">
        <f t="shared" si="8"/>
        <v>294.54373777407267</v>
      </c>
      <c r="X18" s="5">
        <f t="shared" si="8"/>
        <v>421.8763940382602</v>
      </c>
      <c r="Y18" s="5">
        <f t="shared" si="8"/>
        <v>222.28034606827765</v>
      </c>
      <c r="Z18" s="5">
        <f t="shared" si="8"/>
        <v>510.4410270441631</v>
      </c>
    </row>
    <row r="19" spans="1:26" s="53" customFormat="1" ht="15.75" customHeight="1">
      <c r="A19" s="52" t="s">
        <v>10</v>
      </c>
      <c r="B19" s="51">
        <f>($B$5*$F$4*$F$5^2/$B$6^2)*(($F$4-1)*(SIN($F$5*B10/$B$6)^($F$4-2))*COS($F$5*B10/$B$6)^2-SIN($F$5*B10/$B$6)^$F$4)</f>
        <v>186.13955646468938</v>
      </c>
      <c r="C19" s="51">
        <f aca="true" t="shared" si="9" ref="C19:Z19">-($B$5*$F$4*$F$5^2/$B$6^2)*(($F$4-1)*(SIN($F$5*C10/$B$6)^($F$4-2))*COS($F$5*C10/$B$6)^2-SIN($F$5*C10/$B$6)^$F$4)</f>
        <v>-244.74718426595123</v>
      </c>
      <c r="D19" s="51">
        <f t="shared" si="9"/>
        <v>-189.3577674764393</v>
      </c>
      <c r="E19" s="51">
        <f t="shared" si="9"/>
        <v>-345.4775552053217</v>
      </c>
      <c r="F19" s="51">
        <f t="shared" si="9"/>
        <v>-2.9992620727247803</v>
      </c>
      <c r="G19" s="51">
        <f t="shared" si="9"/>
        <v>14.282766968580342</v>
      </c>
      <c r="H19" s="51">
        <f t="shared" si="9"/>
        <v>259.3151346798964</v>
      </c>
      <c r="I19" s="51">
        <f t="shared" si="9"/>
        <v>118.60386413174248</v>
      </c>
      <c r="J19" s="51">
        <f t="shared" si="9"/>
        <v>455.41927230298444</v>
      </c>
      <c r="K19" s="51">
        <f t="shared" si="9"/>
        <v>22.32957638257357</v>
      </c>
      <c r="L19" s="51">
        <f t="shared" si="9"/>
        <v>133.00228262211698</v>
      </c>
      <c r="M19" s="51">
        <f t="shared" si="9"/>
        <v>-214.9667328745459</v>
      </c>
      <c r="N19" s="51">
        <f t="shared" si="9"/>
        <v>-56.27525454412678</v>
      </c>
      <c r="O19" s="51">
        <f t="shared" si="9"/>
        <v>-489.6107021533881</v>
      </c>
      <c r="P19" s="51">
        <f t="shared" si="9"/>
        <v>-66.6480109254131</v>
      </c>
      <c r="Q19" s="51">
        <f t="shared" si="9"/>
        <v>-228.35070120714616</v>
      </c>
      <c r="R19" s="51">
        <f t="shared" si="9"/>
        <v>108.32571840644641</v>
      </c>
      <c r="S19" s="51">
        <f t="shared" si="9"/>
        <v>16.83244759599679</v>
      </c>
      <c r="T19" s="51">
        <f t="shared" si="9"/>
        <v>439.73605934436</v>
      </c>
      <c r="U19" s="51">
        <f t="shared" si="9"/>
        <v>132.061839998446</v>
      </c>
      <c r="V19" s="51">
        <f t="shared" si="9"/>
        <v>260.6972983515241</v>
      </c>
      <c r="W19" s="51">
        <f t="shared" si="9"/>
        <v>46.162594598896256</v>
      </c>
      <c r="X19" s="51">
        <f t="shared" si="9"/>
        <v>-1.604694355466434</v>
      </c>
      <c r="Y19" s="51">
        <f t="shared" si="9"/>
        <v>-317.90766965610385</v>
      </c>
      <c r="Z19" s="51">
        <f t="shared" si="9"/>
        <v>-201.8976605963715</v>
      </c>
    </row>
    <row r="20" spans="1:26" ht="14.25">
      <c r="A20" s="7" t="s">
        <v>13</v>
      </c>
      <c r="B20" s="5">
        <f>($D$5*$H$4*$H$5^2/$D$6^2)*(($H$4-1)*(COS($H$5*B10/$D$6)^($H$4-2))*SIN($H$5*B10/$D$6)^2-COS($H$5*B10/$D$6)^$H$4)</f>
        <v>1.969321246377517</v>
      </c>
      <c r="C20" s="5">
        <f aca="true" t="shared" si="10" ref="C20:Z20">($D$5*$H$4*$H$5^2/$D$6^2)*(($H$4-1)*(COS($H$5*C10/$D$6)^($H$4-2))*SIN($H$5*C10/$D$6)^2-COS($H$5*C10/$D$6)^$H$4)</f>
        <v>246.27977803802963</v>
      </c>
      <c r="D20" s="5">
        <f t="shared" si="10"/>
        <v>-44.313099939288314</v>
      </c>
      <c r="E20" s="5">
        <f t="shared" si="10"/>
        <v>-14.111203377546953</v>
      </c>
      <c r="F20" s="5">
        <f t="shared" si="10"/>
        <v>138.29909883041873</v>
      </c>
      <c r="G20" s="5">
        <f t="shared" si="10"/>
        <v>-160.2971341990066</v>
      </c>
      <c r="H20" s="5">
        <f t="shared" si="10"/>
        <v>-187.55721763403724</v>
      </c>
      <c r="I20" s="5">
        <f t="shared" si="10"/>
        <v>175.85532912161597</v>
      </c>
      <c r="J20" s="5">
        <f t="shared" si="10"/>
        <v>87.31421768347941</v>
      </c>
      <c r="K20" s="5">
        <f t="shared" si="10"/>
        <v>-87.26432124948602</v>
      </c>
      <c r="L20" s="5">
        <f t="shared" si="10"/>
        <v>138.37399507481283</v>
      </c>
      <c r="M20" s="5">
        <f t="shared" si="10"/>
        <v>14.057660468307771</v>
      </c>
      <c r="N20" s="5">
        <f t="shared" si="10"/>
        <v>-327.16404505530636</v>
      </c>
      <c r="O20" s="5">
        <f t="shared" si="10"/>
        <v>7.086547651006228E-05</v>
      </c>
      <c r="P20" s="5">
        <f t="shared" si="10"/>
        <v>323.49739800418536</v>
      </c>
      <c r="Q20" s="5">
        <f t="shared" si="10"/>
        <v>-15.418298236277538</v>
      </c>
      <c r="R20" s="5">
        <f t="shared" si="10"/>
        <v>-130.4851398054198</v>
      </c>
      <c r="S20" s="5">
        <f t="shared" si="10"/>
        <v>90.49451544594906</v>
      </c>
      <c r="T20" s="5">
        <f t="shared" si="10"/>
        <v>-93.18103894793396</v>
      </c>
      <c r="U20" s="5">
        <f t="shared" si="10"/>
        <v>-177.63823620307912</v>
      </c>
      <c r="V20" s="5">
        <f t="shared" si="10"/>
        <v>187.97518984885644</v>
      </c>
      <c r="W20" s="5">
        <f t="shared" si="10"/>
        <v>156.9814573004126</v>
      </c>
      <c r="X20" s="5">
        <f t="shared" si="10"/>
        <v>-135.20661604645176</v>
      </c>
      <c r="Y20" s="5">
        <f t="shared" si="10"/>
        <v>21.755203506868522</v>
      </c>
      <c r="Z20" s="5">
        <f t="shared" si="10"/>
        <v>41.849309746711626</v>
      </c>
    </row>
    <row r="21" spans="1:26" ht="14.25">
      <c r="A21" s="7" t="s">
        <v>15</v>
      </c>
      <c r="B21" s="5">
        <f>SQRT(B19^2+B20^2)</f>
        <v>186.14997369605703</v>
      </c>
      <c r="C21" s="5">
        <f aca="true" t="shared" si="11" ref="C21:Z21">SQRT(C19^2+C20^2)</f>
        <v>347.2101860207627</v>
      </c>
      <c r="D21" s="5">
        <f t="shared" si="11"/>
        <v>194.47368698590205</v>
      </c>
      <c r="E21" s="5">
        <f t="shared" si="11"/>
        <v>345.7656246815299</v>
      </c>
      <c r="F21" s="5">
        <f t="shared" si="11"/>
        <v>138.33161717513033</v>
      </c>
      <c r="G21" s="5">
        <f t="shared" si="11"/>
        <v>160.932186540459</v>
      </c>
      <c r="H21" s="5">
        <f t="shared" si="11"/>
        <v>320.0344496467129</v>
      </c>
      <c r="I21" s="5">
        <f t="shared" si="11"/>
        <v>212.11311455789973</v>
      </c>
      <c r="J21" s="5">
        <f t="shared" si="11"/>
        <v>463.71379771865526</v>
      </c>
      <c r="K21" s="5">
        <f t="shared" si="11"/>
        <v>90.07592211328554</v>
      </c>
      <c r="L21" s="5">
        <f t="shared" si="11"/>
        <v>191.92959567418933</v>
      </c>
      <c r="M21" s="5">
        <f t="shared" si="11"/>
        <v>215.4258899496497</v>
      </c>
      <c r="N21" s="5">
        <f t="shared" si="11"/>
        <v>331.9686982999403</v>
      </c>
      <c r="O21" s="5">
        <f t="shared" si="11"/>
        <v>489.6107021533932</v>
      </c>
      <c r="P21" s="5">
        <f t="shared" si="11"/>
        <v>330.29157403087396</v>
      </c>
      <c r="Q21" s="5">
        <f t="shared" si="11"/>
        <v>228.87063302725875</v>
      </c>
      <c r="R21" s="5">
        <f t="shared" si="11"/>
        <v>169.5901912797809</v>
      </c>
      <c r="S21" s="5">
        <f t="shared" si="11"/>
        <v>92.04666543590317</v>
      </c>
      <c r="T21" s="5">
        <f t="shared" si="11"/>
        <v>449.5002868821364</v>
      </c>
      <c r="U21" s="5">
        <f t="shared" si="11"/>
        <v>221.34966127174462</v>
      </c>
      <c r="V21" s="5">
        <f t="shared" si="11"/>
        <v>321.3996785413719</v>
      </c>
      <c r="W21" s="5">
        <f t="shared" si="11"/>
        <v>163.62812434377932</v>
      </c>
      <c r="X21" s="5">
        <f t="shared" si="11"/>
        <v>135.21613833676471</v>
      </c>
      <c r="Y21" s="5">
        <f t="shared" si="11"/>
        <v>318.6511812402391</v>
      </c>
      <c r="Z21" s="5">
        <f t="shared" si="11"/>
        <v>206.18930641661277</v>
      </c>
    </row>
    <row r="22" spans="1:26" ht="14.25">
      <c r="A22" s="7" t="s">
        <v>22</v>
      </c>
      <c r="B22" s="5">
        <f>ABS((B16*B19+B17*B20)/B18)</f>
        <v>122.59746362320965</v>
      </c>
      <c r="C22" s="5">
        <f aca="true" t="shared" si="12" ref="C22:Z22">ABS((C16*C19+C17*C20)/C18)</f>
        <v>26.178288439459056</v>
      </c>
      <c r="D22" s="5">
        <f t="shared" si="12"/>
        <v>58.660612119756415</v>
      </c>
      <c r="E22" s="5">
        <f t="shared" si="12"/>
        <v>133.33100288107812</v>
      </c>
      <c r="F22" s="5">
        <f t="shared" si="12"/>
        <v>138.29868552498408</v>
      </c>
      <c r="G22" s="5">
        <f t="shared" si="12"/>
        <v>159.03253672205773</v>
      </c>
      <c r="H22" s="5">
        <f t="shared" si="12"/>
        <v>155.8823979805156</v>
      </c>
      <c r="I22" s="5">
        <f t="shared" si="12"/>
        <v>173.96860385268167</v>
      </c>
      <c r="J22" s="5">
        <f t="shared" si="12"/>
        <v>118.7982505050353</v>
      </c>
      <c r="K22" s="5">
        <f t="shared" si="12"/>
        <v>87.28622456669831</v>
      </c>
      <c r="L22" s="5">
        <f t="shared" si="12"/>
        <v>102.88107096184945</v>
      </c>
      <c r="M22" s="5">
        <f t="shared" si="12"/>
        <v>28.122484881507653</v>
      </c>
      <c r="N22" s="5">
        <f t="shared" si="12"/>
        <v>325.78416153276424</v>
      </c>
      <c r="O22" s="5">
        <f t="shared" si="12"/>
        <v>1.2538221522064745</v>
      </c>
      <c r="P22" s="5">
        <f t="shared" si="12"/>
        <v>321.8174083729324</v>
      </c>
      <c r="Q22" s="5">
        <f t="shared" si="12"/>
        <v>26.185877886832618</v>
      </c>
      <c r="R22" s="5">
        <f t="shared" si="12"/>
        <v>112.00560823654432</v>
      </c>
      <c r="S22" s="5">
        <f t="shared" si="12"/>
        <v>90.50076247938888</v>
      </c>
      <c r="T22" s="5">
        <f t="shared" si="12"/>
        <v>110.28880413788369</v>
      </c>
      <c r="U22" s="5">
        <f t="shared" si="12"/>
        <v>176.64202728812435</v>
      </c>
      <c r="V22" s="5">
        <f t="shared" si="12"/>
        <v>178.34425384491342</v>
      </c>
      <c r="W22" s="5">
        <f t="shared" si="12"/>
        <v>159.7451801751853</v>
      </c>
      <c r="X22" s="5">
        <f t="shared" si="12"/>
        <v>135.20659542991237</v>
      </c>
      <c r="Y22" s="5">
        <f t="shared" si="12"/>
        <v>43.10942674779674</v>
      </c>
      <c r="Z22" s="5">
        <f t="shared" si="12"/>
        <v>43.94446956786275</v>
      </c>
    </row>
    <row r="23" spans="1:26" ht="14.25">
      <c r="A23" s="7" t="s">
        <v>16</v>
      </c>
      <c r="B23" s="5">
        <f>SQRT(B21^2-B22^2)</f>
        <v>140.07738796893133</v>
      </c>
      <c r="C23" s="5">
        <f aca="true" t="shared" si="13" ref="C23:Z23">SQRT(C21^2-C22^2)</f>
        <v>346.22190931677494</v>
      </c>
      <c r="D23" s="5">
        <f t="shared" si="13"/>
        <v>185.41560752974948</v>
      </c>
      <c r="E23" s="5">
        <f t="shared" si="13"/>
        <v>319.0246242567093</v>
      </c>
      <c r="F23" s="5">
        <f t="shared" si="13"/>
        <v>3.018259821217062</v>
      </c>
      <c r="G23" s="5">
        <f t="shared" si="13"/>
        <v>24.654024589110364</v>
      </c>
      <c r="H23" s="5">
        <f t="shared" si="13"/>
        <v>279.50443102126053</v>
      </c>
      <c r="I23" s="5">
        <f t="shared" si="13"/>
        <v>121.35443230884238</v>
      </c>
      <c r="J23" s="5">
        <f t="shared" si="13"/>
        <v>448.23817538402596</v>
      </c>
      <c r="K23" s="5">
        <f t="shared" si="13"/>
        <v>22.24380240540265</v>
      </c>
      <c r="L23" s="5">
        <f t="shared" si="13"/>
        <v>162.02609337202665</v>
      </c>
      <c r="M23" s="5">
        <f t="shared" si="13"/>
        <v>213.58239605521788</v>
      </c>
      <c r="N23" s="5">
        <f t="shared" si="13"/>
        <v>63.780065422908955</v>
      </c>
      <c r="O23" s="5">
        <f t="shared" si="13"/>
        <v>489.6090967222212</v>
      </c>
      <c r="P23" s="5">
        <f t="shared" si="13"/>
        <v>74.33760518016139</v>
      </c>
      <c r="Q23" s="5">
        <f t="shared" si="13"/>
        <v>227.36769001244227</v>
      </c>
      <c r="R23" s="5">
        <f t="shared" si="13"/>
        <v>127.34039697548626</v>
      </c>
      <c r="S23" s="5">
        <f t="shared" si="13"/>
        <v>16.798827593565225</v>
      </c>
      <c r="T23" s="5">
        <f t="shared" si="13"/>
        <v>435.76012620357824</v>
      </c>
      <c r="U23" s="5">
        <f t="shared" si="13"/>
        <v>133.3914042982441</v>
      </c>
      <c r="V23" s="5">
        <f t="shared" si="13"/>
        <v>267.3781600785641</v>
      </c>
      <c r="W23" s="5">
        <f t="shared" si="13"/>
        <v>35.43501780810741</v>
      </c>
      <c r="X23" s="5">
        <f t="shared" si="13"/>
        <v>1.6064305024155965</v>
      </c>
      <c r="Y23" s="5">
        <f t="shared" si="13"/>
        <v>315.72163788894176</v>
      </c>
      <c r="Z23" s="5">
        <f t="shared" si="13"/>
        <v>201.45201333062676</v>
      </c>
    </row>
    <row r="24" spans="1:26" ht="14.25">
      <c r="A24" s="19" t="s">
        <v>17</v>
      </c>
      <c r="B24" s="20">
        <f>B$18^2/B$23</f>
        <v>5.692572457611375</v>
      </c>
      <c r="C24" s="20">
        <f aca="true" t="shared" si="14" ref="C24:Z24">C$18^2/C$23</f>
        <v>0.46787429776313355</v>
      </c>
      <c r="D24" s="20">
        <f t="shared" si="14"/>
        <v>20.24822384666026</v>
      </c>
      <c r="E24" s="20">
        <f t="shared" si="14"/>
        <v>5.023709850137334</v>
      </c>
      <c r="F24" s="20">
        <f t="shared" si="14"/>
        <v>2761.1901178450967</v>
      </c>
      <c r="G24" s="20">
        <f t="shared" si="14"/>
        <v>281.68844039998055</v>
      </c>
      <c r="H24" s="20">
        <f t="shared" si="14"/>
        <v>41.240648054009675</v>
      </c>
      <c r="I24" s="20">
        <f t="shared" si="14"/>
        <v>150.68225342436557</v>
      </c>
      <c r="J24" s="20">
        <f t="shared" si="14"/>
        <v>23.758832178750982</v>
      </c>
      <c r="K24" s="20">
        <f t="shared" si="14"/>
        <v>1703.9499650431517</v>
      </c>
      <c r="L24" s="20">
        <f t="shared" si="14"/>
        <v>39.53965532947857</v>
      </c>
      <c r="M24" s="20">
        <f t="shared" si="14"/>
        <v>300.18110117625764</v>
      </c>
      <c r="N24" s="20">
        <f t="shared" si="14"/>
        <v>14.552696661189295</v>
      </c>
      <c r="O24" s="20">
        <f t="shared" si="14"/>
        <v>186.4455193631075</v>
      </c>
      <c r="P24" s="20">
        <f t="shared" si="14"/>
        <v>18.9427475331469</v>
      </c>
      <c r="Q24" s="20">
        <f t="shared" si="14"/>
        <v>498.5759055023783</v>
      </c>
      <c r="R24" s="20">
        <f t="shared" si="14"/>
        <v>121.21428038225714</v>
      </c>
      <c r="S24" s="20">
        <f t="shared" si="14"/>
        <v>7258.383828976277</v>
      </c>
      <c r="T24" s="20">
        <f t="shared" si="14"/>
        <v>111.12792906470294</v>
      </c>
      <c r="U24" s="20">
        <f t="shared" si="14"/>
        <v>846.5732786498074</v>
      </c>
      <c r="V24" s="20">
        <f t="shared" si="14"/>
        <v>388.8519862975682</v>
      </c>
      <c r="W24" s="20">
        <f t="shared" si="14"/>
        <v>2448.3129635135165</v>
      </c>
      <c r="X24" s="20">
        <f t="shared" si="14"/>
        <v>110792.0271552965</v>
      </c>
      <c r="Y24" s="20">
        <f t="shared" si="14"/>
        <v>156.49403246037014</v>
      </c>
      <c r="Z24" s="20">
        <f t="shared" si="14"/>
        <v>1293.3603282598149</v>
      </c>
    </row>
    <row r="25" spans="1:26" s="22" customFormat="1" ht="14.25">
      <c r="A25" s="2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2" customFormat="1" ht="14.25">
      <c r="A26" s="23"/>
      <c r="B26" s="26"/>
      <c r="C26" s="26"/>
      <c r="D26" s="26"/>
      <c r="E26" s="26"/>
      <c r="F26" s="26"/>
      <c r="G26" s="26"/>
      <c r="H26" s="2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4.25">
      <c r="A28" s="25"/>
      <c r="B28" s="24"/>
      <c r="C28" s="25"/>
      <c r="D28" s="24"/>
      <c r="E28" s="24"/>
      <c r="F28" s="24"/>
      <c r="G28" s="24"/>
      <c r="H28" s="24"/>
    </row>
    <row r="29" spans="1:8" ht="14.25">
      <c r="A29" s="25"/>
      <c r="B29" s="24"/>
      <c r="C29" s="25"/>
      <c r="D29" s="24"/>
      <c r="E29" s="24"/>
      <c r="F29" s="24"/>
      <c r="G29" s="24"/>
      <c r="H29" s="24"/>
    </row>
    <row r="30" spans="1:8" ht="14.25">
      <c r="A30" s="25"/>
      <c r="B30" s="24"/>
      <c r="C30" s="25"/>
      <c r="D30" s="24"/>
      <c r="E30" s="24"/>
      <c r="F30" s="24"/>
      <c r="G30" s="24"/>
      <c r="H30" s="24"/>
    </row>
    <row r="31" spans="1:8" ht="14.25">
      <c r="A31" s="25"/>
      <c r="B31" s="24"/>
      <c r="C31" s="25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4.25">
      <c r="A33" s="24"/>
      <c r="B33" s="24"/>
      <c r="C33" s="25"/>
      <c r="D33" s="24"/>
      <c r="E33" s="24"/>
      <c r="F33" s="24"/>
      <c r="G33" s="24"/>
      <c r="H33" s="24"/>
    </row>
    <row r="34" spans="1:8" ht="14.25">
      <c r="A34" s="25"/>
      <c r="B34" s="24"/>
      <c r="C34" s="25"/>
      <c r="D34" s="24"/>
      <c r="E34" s="24"/>
      <c r="F34" s="24"/>
      <c r="G34" s="24"/>
      <c r="H34" s="24"/>
    </row>
    <row r="35" spans="1:8" ht="14.25">
      <c r="A35" s="25"/>
      <c r="B35" s="24"/>
      <c r="C35" s="25"/>
      <c r="D35" s="24"/>
      <c r="E35" s="24"/>
      <c r="F35" s="24"/>
      <c r="G35" s="24"/>
      <c r="H35" s="24"/>
    </row>
    <row r="36" spans="1:8" ht="14.25">
      <c r="A36" s="25"/>
      <c r="B36" s="24"/>
      <c r="C36" s="24"/>
      <c r="D36" s="24"/>
      <c r="E36" s="24"/>
      <c r="F36" s="24"/>
      <c r="G36" s="24"/>
      <c r="H36" s="24"/>
    </row>
    <row r="37" spans="1:8" ht="14.25">
      <c r="A37" s="24"/>
      <c r="B37" s="24"/>
      <c r="C37" s="25"/>
      <c r="D37" s="24"/>
      <c r="E37" s="24"/>
      <c r="F37" s="24"/>
      <c r="G37" s="24"/>
      <c r="H37" s="24"/>
    </row>
    <row r="38" spans="1:8" ht="14.25">
      <c r="A38" s="25"/>
      <c r="B38" s="24"/>
      <c r="C38" s="25"/>
      <c r="D38" s="24"/>
      <c r="E38" s="24"/>
      <c r="F38" s="24"/>
      <c r="G38" s="24"/>
      <c r="H38" s="24"/>
    </row>
    <row r="39" spans="1:8" ht="14.25">
      <c r="A39" s="25"/>
      <c r="B39" s="28"/>
      <c r="C39" s="25"/>
      <c r="D39" s="24"/>
      <c r="E39" s="24"/>
      <c r="F39" s="24"/>
      <c r="G39" s="24"/>
      <c r="H39" s="24"/>
    </row>
    <row r="40" spans="1:8" ht="14.25">
      <c r="A40" s="25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4.25">
      <c r="A42" s="24"/>
      <c r="B42" s="24"/>
      <c r="C42" s="25"/>
      <c r="D42" s="24"/>
      <c r="E42" s="24"/>
      <c r="F42" s="24"/>
      <c r="G42" s="24"/>
      <c r="H42" s="24"/>
    </row>
    <row r="43" spans="1:8" ht="14.25">
      <c r="A43" s="25"/>
      <c r="B43" s="24"/>
      <c r="C43" s="25"/>
      <c r="D43" s="24"/>
      <c r="E43" s="24"/>
      <c r="F43" s="24"/>
      <c r="G43" s="24"/>
      <c r="H43" s="24"/>
    </row>
    <row r="44" spans="1:8" ht="14.25">
      <c r="A44" s="25"/>
      <c r="B44" s="24"/>
      <c r="C44" s="25"/>
      <c r="D44" s="24"/>
      <c r="E44" s="24"/>
      <c r="F44" s="24"/>
      <c r="G44" s="24"/>
      <c r="H44" s="24"/>
    </row>
    <row r="45" spans="1:8" ht="14.25">
      <c r="A45" s="25"/>
      <c r="B45" s="24"/>
      <c r="C45" s="24"/>
      <c r="D45" s="24"/>
      <c r="E45" s="24"/>
      <c r="F45" s="24"/>
      <c r="G45" s="24"/>
      <c r="H45" s="24"/>
    </row>
    <row r="46" spans="1:8" ht="14.25">
      <c r="A46" s="24"/>
      <c r="B46" s="24"/>
      <c r="C46" s="25"/>
      <c r="D46" s="24"/>
      <c r="E46" s="24"/>
      <c r="F46" s="24"/>
      <c r="G46" s="24"/>
      <c r="H46" s="24"/>
    </row>
    <row r="47" spans="1:8" ht="14.25">
      <c r="A47" s="25"/>
      <c r="B47" s="24"/>
      <c r="C47" s="25"/>
      <c r="D47" s="24"/>
      <c r="E47" s="24"/>
      <c r="F47" s="24"/>
      <c r="G47" s="24"/>
      <c r="H47" s="24"/>
    </row>
    <row r="48" spans="1:8" ht="14.25">
      <c r="A48" s="25"/>
      <c r="B48" s="24"/>
      <c r="C48" s="25"/>
      <c r="D48" s="24"/>
      <c r="E48" s="24"/>
      <c r="F48" s="24"/>
      <c r="G48" s="24"/>
      <c r="H48" s="24"/>
    </row>
    <row r="49" spans="1:8" ht="14.25">
      <c r="A49" s="25"/>
      <c r="B49" s="24"/>
      <c r="C49" s="24"/>
      <c r="D49" s="24"/>
      <c r="E49" s="24"/>
      <c r="F49" s="24"/>
      <c r="G49" s="24"/>
      <c r="H49" s="24"/>
    </row>
    <row r="50" spans="1:8" ht="14.25">
      <c r="A50" s="24"/>
      <c r="B50" s="24"/>
      <c r="C50" s="25"/>
      <c r="D50" s="24"/>
      <c r="E50" s="24"/>
      <c r="F50" s="24"/>
      <c r="G50" s="24"/>
      <c r="H50" s="24"/>
    </row>
    <row r="51" spans="1:8" ht="14.25">
      <c r="A51" s="25"/>
      <c r="B51" s="24"/>
      <c r="C51" s="25"/>
      <c r="D51" s="24"/>
      <c r="E51" s="24"/>
      <c r="F51" s="24"/>
      <c r="G51" s="24"/>
      <c r="H51" s="24"/>
    </row>
    <row r="52" spans="1:8" ht="14.25">
      <c r="A52" s="25"/>
      <c r="B52" s="24"/>
      <c r="C52" s="25"/>
      <c r="D52" s="24"/>
      <c r="E52" s="24"/>
      <c r="F52" s="24"/>
      <c r="G52" s="24"/>
      <c r="H52" s="24"/>
    </row>
    <row r="53" spans="1:8" ht="14.25">
      <c r="A53" s="25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  <row r="56" spans="1:8" ht="12.75">
      <c r="A56" s="24"/>
      <c r="B56" s="24"/>
      <c r="C56" s="24"/>
      <c r="D56" s="24"/>
      <c r="E56" s="24"/>
      <c r="F56" s="24"/>
      <c r="G56" s="24"/>
      <c r="H56" s="24"/>
    </row>
    <row r="57" spans="1:8" ht="12.75">
      <c r="A57" s="24"/>
      <c r="B57" s="24"/>
      <c r="C57" s="24"/>
      <c r="D57" s="24"/>
      <c r="E57" s="24"/>
      <c r="F57" s="24"/>
      <c r="G57" s="24"/>
      <c r="H57" s="24"/>
    </row>
  </sheetData>
  <mergeCells count="2">
    <mergeCell ref="A3:B3"/>
    <mergeCell ref="D2:E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SheetLayoutView="100" workbookViewId="0" topLeftCell="A1">
      <selection activeCell="I7" sqref="I7"/>
    </sheetView>
  </sheetViews>
  <sheetFormatPr defaultColWidth="9.00390625" defaultRowHeight="12.75"/>
  <sheetData>
    <row r="1" spans="1:8" s="24" customFormat="1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s="24" customFormat="1" ht="12.75">
      <c r="A2" s="38" t="s">
        <v>25</v>
      </c>
      <c r="B2" s="39"/>
      <c r="C2" s="40"/>
      <c r="D2" s="60"/>
      <c r="E2" s="60"/>
      <c r="F2" s="39"/>
      <c r="G2" s="39"/>
      <c r="H2" s="41"/>
    </row>
    <row r="3" spans="1:8" s="24" customFormat="1" ht="12.75">
      <c r="A3" s="61"/>
      <c r="B3" s="62"/>
      <c r="C3" s="42" t="s">
        <v>30</v>
      </c>
      <c r="D3" s="42"/>
      <c r="E3" s="15"/>
      <c r="F3" s="42" t="s">
        <v>31</v>
      </c>
      <c r="G3" s="42"/>
      <c r="H3" s="27"/>
    </row>
    <row r="4" spans="1:8" s="24" customFormat="1" ht="14.25">
      <c r="A4" s="31" t="s">
        <v>18</v>
      </c>
      <c r="B4" s="34">
        <v>1</v>
      </c>
      <c r="C4" s="31" t="s">
        <v>19</v>
      </c>
      <c r="D4" s="34">
        <v>1</v>
      </c>
      <c r="E4" s="33" t="s">
        <v>27</v>
      </c>
      <c r="F4" s="34">
        <v>3</v>
      </c>
      <c r="G4" s="36" t="s">
        <v>29</v>
      </c>
      <c r="H4" s="34">
        <v>5</v>
      </c>
    </row>
    <row r="5" spans="1:8" s="24" customFormat="1" ht="14.25">
      <c r="A5" s="31" t="s">
        <v>1</v>
      </c>
      <c r="B5" s="34">
        <v>4</v>
      </c>
      <c r="C5" s="31" t="s">
        <v>3</v>
      </c>
      <c r="D5" s="34">
        <v>3</v>
      </c>
      <c r="E5" s="31" t="s">
        <v>26</v>
      </c>
      <c r="F5" s="34">
        <v>-6</v>
      </c>
      <c r="G5" s="36" t="s">
        <v>28</v>
      </c>
      <c r="H5" s="34">
        <v>-3</v>
      </c>
    </row>
    <row r="6" spans="1:26" s="24" customFormat="1" ht="14.25">
      <c r="A6" s="31" t="s">
        <v>2</v>
      </c>
      <c r="B6" s="35">
        <v>1</v>
      </c>
      <c r="C6" s="32" t="s">
        <v>23</v>
      </c>
      <c r="D6" s="35">
        <v>3</v>
      </c>
      <c r="E6" s="32"/>
      <c r="F6" s="3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24" customFormat="1" ht="14.25">
      <c r="A7" s="25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24" customFormat="1" ht="14.25">
      <c r="A8" s="31" t="s">
        <v>4</v>
      </c>
      <c r="B8" s="35">
        <v>0</v>
      </c>
      <c r="C8" s="32" t="s">
        <v>5</v>
      </c>
      <c r="D8" s="37">
        <v>1</v>
      </c>
      <c r="E8" s="32" t="s">
        <v>6</v>
      </c>
      <c r="F8" s="35">
        <v>0.625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24" customFormat="1" ht="12.75" customHeight="1">
      <c r="A9" s="2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4.25" customHeight="1">
      <c r="A10" s="54" t="s">
        <v>8</v>
      </c>
      <c r="B10" s="5">
        <v>0.9394268822597653</v>
      </c>
      <c r="C10" s="5">
        <v>0.5592183707914454</v>
      </c>
      <c r="D10" s="5">
        <v>-0.26684308318208094</v>
      </c>
      <c r="E10" s="5">
        <v>-1.3832929463638224</v>
      </c>
      <c r="F10" s="5">
        <v>-2.418515176809102</v>
      </c>
      <c r="G10" s="5">
        <v>-2.9700150774772602</v>
      </c>
      <c r="H10" s="5">
        <v>-2.810892334048403</v>
      </c>
      <c r="I10" s="5">
        <v>-2.007307778675971</v>
      </c>
      <c r="J10" s="5">
        <v>-0.884175516883146</v>
      </c>
      <c r="K10" s="5">
        <v>0.14258354446286903</v>
      </c>
      <c r="L10" s="5">
        <v>0.7776212340823452</v>
      </c>
      <c r="M10" s="5">
        <v>0.9887584610621549</v>
      </c>
      <c r="N10" s="5">
        <v>1.0050662099680514</v>
      </c>
      <c r="O10" s="5">
        <v>1.1726539230971889</v>
      </c>
      <c r="P10" s="5">
        <v>1.746875958715767</v>
      </c>
      <c r="Q10" s="5">
        <v>2.7338345679233456</v>
      </c>
      <c r="R10" s="5">
        <v>3.867567209316881</v>
      </c>
      <c r="S10" s="5">
        <v>4.7363747795469076</v>
      </c>
      <c r="T10" s="5">
        <v>4.991519468058897</v>
      </c>
      <c r="U10" s="5">
        <v>4.527060664146538</v>
      </c>
      <c r="V10" s="5">
        <v>3.534779127560943</v>
      </c>
      <c r="W10" s="5">
        <v>2.40483563434206</v>
      </c>
      <c r="X10" s="5">
        <v>1.5252507611385648</v>
      </c>
      <c r="Y10" s="5">
        <v>1.087259247825104</v>
      </c>
      <c r="Z10" s="5">
        <v>1.0001461027438223</v>
      </c>
    </row>
    <row r="11" spans="1:26" ht="13.5" customHeight="1">
      <c r="A11" s="54" t="s">
        <v>11</v>
      </c>
      <c r="B11" s="5">
        <v>3.9870036298261713</v>
      </c>
      <c r="C11" s="5">
        <v>3.948306820403622</v>
      </c>
      <c r="D11" s="5">
        <v>3.8847771065050143</v>
      </c>
      <c r="E11" s="5">
        <v>3.7978295067182817</v>
      </c>
      <c r="F11" s="5">
        <v>3.68938144478117</v>
      </c>
      <c r="G11" s="5">
        <v>3.5617920482257794</v>
      </c>
      <c r="H11" s="5">
        <v>3.4177881140403286</v>
      </c>
      <c r="I11" s="5">
        <v>3.260379520838819</v>
      </c>
      <c r="J11" s="5">
        <v>3.0927672431737934</v>
      </c>
      <c r="K11" s="5">
        <v>2.918247371113067</v>
      </c>
      <c r="L11" s="5">
        <v>2.740114647450329</v>
      </c>
      <c r="M11" s="5">
        <v>2.5615690021928703</v>
      </c>
      <c r="N11" s="5">
        <v>2.3856283915136274</v>
      </c>
      <c r="O11" s="5">
        <v>2.2150509442903337</v>
      </c>
      <c r="P11" s="5">
        <v>2.052268997316742</v>
      </c>
      <c r="Q11" s="5">
        <v>1.8993370788105044</v>
      </c>
      <c r="R11" s="5">
        <v>1.7578953016198424</v>
      </c>
      <c r="S11" s="5">
        <v>1.6291489783346798</v>
      </c>
      <c r="T11" s="5">
        <v>1.51386459813935</v>
      </c>
      <c r="U11" s="5">
        <v>1.412381638320865</v>
      </c>
      <c r="V11" s="5">
        <v>1.3246390500719585</v>
      </c>
      <c r="W11" s="5">
        <v>1.250214685180258</v>
      </c>
      <c r="X11" s="5">
        <v>1.1883754411912195</v>
      </c>
      <c r="Y11" s="5">
        <v>1.1381355177141999</v>
      </c>
      <c r="Z11" s="5">
        <v>1.0983199111238373</v>
      </c>
    </row>
    <row r="12" spans="1:26" s="34" customFormat="1" ht="14.25">
      <c r="A12" s="54" t="s">
        <v>9</v>
      </c>
      <c r="B12" s="35">
        <v>-4.27002395106283</v>
      </c>
      <c r="C12" s="35">
        <v>-14.52321648400806</v>
      </c>
      <c r="D12" s="35">
        <v>-24.477524848738078</v>
      </c>
      <c r="E12" s="35">
        <v>-27.545306444434537</v>
      </c>
      <c r="F12" s="35">
        <v>-20.445870955226926</v>
      </c>
      <c r="G12" s="35">
        <v>-5.067594019772702</v>
      </c>
      <c r="H12" s="35">
        <v>12.425967592043975</v>
      </c>
      <c r="I12" s="35">
        <v>24.773708217555157</v>
      </c>
      <c r="J12" s="35">
        <v>27.381239413412686</v>
      </c>
      <c r="K12" s="35">
        <v>20.66002080087528</v>
      </c>
      <c r="L12" s="35">
        <v>9.69397994124435</v>
      </c>
      <c r="M12" s="35">
        <v>1.4195202248838323</v>
      </c>
      <c r="N12" s="35">
        <v>0.8378976978459545</v>
      </c>
      <c r="O12" s="35">
        <v>8.29655566730645</v>
      </c>
      <c r="P12" s="35">
        <v>19.300482133403637</v>
      </c>
      <c r="Q12" s="35">
        <v>26.954956432729855</v>
      </c>
      <c r="R12" s="35">
        <v>25.726948865304948</v>
      </c>
      <c r="S12" s="35">
        <v>14.502896329332199</v>
      </c>
      <c r="T12" s="35">
        <v>-2.703527019392489</v>
      </c>
      <c r="U12" s="35">
        <v>-18.780301769796765</v>
      </c>
      <c r="V12" s="35">
        <v>-27.201637150588322</v>
      </c>
      <c r="W12" s="35">
        <v>-25.39920297229157</v>
      </c>
      <c r="X12" s="35">
        <v>-16.019064854832862</v>
      </c>
      <c r="Y12" s="35">
        <v>-5.39736441131324</v>
      </c>
      <c r="Z12" s="35">
        <v>-0.0792183093861801</v>
      </c>
    </row>
    <row r="13" spans="1:26" s="34" customFormat="1" ht="14.25">
      <c r="A13" s="54" t="s">
        <v>12</v>
      </c>
      <c r="B13" s="35">
        <v>-0.002218658134567456</v>
      </c>
      <c r="C13" s="35">
        <v>-0.00886692997866315</v>
      </c>
      <c r="D13" s="35">
        <v>-0.01992172790931418</v>
      </c>
      <c r="E13" s="35">
        <v>-0.035344639361303935</v>
      </c>
      <c r="F13" s="35">
        <v>-0.05508202687441419</v>
      </c>
      <c r="G13" s="35">
        <v>-0.07906516783519578</v>
      </c>
      <c r="H13" s="35">
        <v>-0.10721043358974468</v>
      </c>
      <c r="I13" s="35">
        <v>-0.1394195075127297</v>
      </c>
      <c r="J13" s="35">
        <v>-0.1755796415275874</v>
      </c>
      <c r="K13" s="35">
        <v>-0.21556395048356766</v>
      </c>
      <c r="L13" s="35">
        <v>-0.2592317437073677</v>
      </c>
      <c r="M13" s="35">
        <v>-0.30642889296063247</v>
      </c>
      <c r="N13" s="35">
        <v>-0.3569882359498064</v>
      </c>
      <c r="O13" s="35">
        <v>-0.4107300144518831</v>
      </c>
      <c r="P13" s="35">
        <v>-0.4674623460387009</v>
      </c>
      <c r="Q13" s="35">
        <v>-0.5269817283037346</v>
      </c>
      <c r="R13" s="35">
        <v>-0.5890735744190352</v>
      </c>
      <c r="S13" s="35">
        <v>-0.6535127787762075</v>
      </c>
      <c r="T13" s="35">
        <v>-0.7200643113942736</v>
      </c>
      <c r="U13" s="35">
        <v>-0.7884838397090961</v>
      </c>
      <c r="V13" s="35">
        <v>-0.8585183762938747</v>
      </c>
      <c r="W13" s="35">
        <v>-0.9299069509982405</v>
      </c>
      <c r="X13" s="35">
        <v>-1.0023813059347717</v>
      </c>
      <c r="Y13" s="35">
        <v>-1.07566661168649</v>
      </c>
      <c r="Z13" s="35">
        <v>-1.149482203057182</v>
      </c>
    </row>
    <row r="14" spans="1:26" s="34" customFormat="1" ht="14.25">
      <c r="A14" s="54" t="s">
        <v>10</v>
      </c>
      <c r="B14" s="35">
        <v>194.13133064807178</v>
      </c>
      <c r="C14" s="35">
        <v>271.41041749045974</v>
      </c>
      <c r="D14" s="35">
        <v>178.47872970916646</v>
      </c>
      <c r="E14" s="35">
        <v>-45.1559837478558</v>
      </c>
      <c r="F14" s="35">
        <v>-287.6762061629227</v>
      </c>
      <c r="G14" s="35">
        <v>-424.4492166767293</v>
      </c>
      <c r="H14" s="35">
        <v>-384.5652581326011</v>
      </c>
      <c r="I14" s="35">
        <v>-188.73474351362563</v>
      </c>
      <c r="J14" s="35">
        <v>61.78237464102462</v>
      </c>
      <c r="K14" s="35">
        <v>239.27700091178806</v>
      </c>
      <c r="L14" s="35">
        <v>257.70437697589443</v>
      </c>
      <c r="M14" s="35">
        <v>118.28542834786344</v>
      </c>
      <c r="N14" s="35">
        <v>-91.83914420436496</v>
      </c>
      <c r="O14" s="35">
        <v>-247.136837640342</v>
      </c>
      <c r="P14" s="35">
        <v>-251.84116876947587</v>
      </c>
      <c r="Q14" s="35">
        <v>-92.11495593888547</v>
      </c>
      <c r="R14" s="35">
        <v>155.82097030917356</v>
      </c>
      <c r="S14" s="35">
        <v>365.99940691055457</v>
      </c>
      <c r="T14" s="35">
        <v>429.86333797635604</v>
      </c>
      <c r="U14" s="35">
        <v>314.2570818745262</v>
      </c>
      <c r="V14" s="35">
        <v>79.14903500916932</v>
      </c>
      <c r="W14" s="35">
        <v>-154.42009576599222</v>
      </c>
      <c r="X14" s="35">
        <v>-268.9718763504662</v>
      </c>
      <c r="Y14" s="35">
        <v>-213.1429941485405</v>
      </c>
      <c r="Z14" s="35">
        <v>-28.6195058080922</v>
      </c>
    </row>
    <row r="15" spans="1:26" s="34" customFormat="1" ht="14.25">
      <c r="A15" s="54" t="s">
        <v>13</v>
      </c>
      <c r="B15" s="35">
        <v>-14.831182586138029</v>
      </c>
      <c r="C15" s="35">
        <v>-14.330143782905695</v>
      </c>
      <c r="D15" s="35">
        <v>-13.512918308620849</v>
      </c>
      <c r="E15" s="35">
        <v>-12.40555381926983</v>
      </c>
      <c r="F15" s="35">
        <v>-11.043124806032065</v>
      </c>
      <c r="G15" s="35">
        <v>-9.468409195558147</v>
      </c>
      <c r="H15" s="35">
        <v>-7.730281877669277</v>
      </c>
      <c r="I15" s="35">
        <v>-5.881890848785178</v>
      </c>
      <c r="J15" s="35">
        <v>-3.978690341310706</v>
      </c>
      <c r="K15" s="35">
        <v>-2.076410845175305</v>
      </c>
      <c r="L15" s="35">
        <v>-0.22904808843536018</v>
      </c>
      <c r="M15" s="35">
        <v>1.5130482552605589</v>
      </c>
      <c r="N15" s="35">
        <v>3.104910059825134</v>
      </c>
      <c r="O15" s="35">
        <v>4.508442250423838</v>
      </c>
      <c r="P15" s="35">
        <v>5.693612851972651</v>
      </c>
      <c r="Q15" s="35">
        <v>6.639297216492913</v>
      </c>
      <c r="R15" s="35">
        <v>7.333746971099471</v>
      </c>
      <c r="S15" s="35">
        <v>7.774670300113885</v>
      </c>
      <c r="T15" s="35">
        <v>7.968926717928188</v>
      </c>
      <c r="U15" s="35">
        <v>7.931855792511938</v>
      </c>
      <c r="V15" s="35">
        <v>7.686274643560923</v>
      </c>
      <c r="W15" s="35">
        <v>7.261192807068642</v>
      </c>
      <c r="X15" s="35">
        <v>6.690304642847925</v>
      </c>
      <c r="Y15" s="35">
        <v>6.010328372204632</v>
      </c>
      <c r="Z15" s="35">
        <v>5.259266695296395</v>
      </c>
    </row>
    <row r="16" s="24" customFormat="1" ht="14.25">
      <c r="A16" s="25"/>
    </row>
  </sheetData>
  <mergeCells count="2">
    <mergeCell ref="D2:E2"/>
    <mergeCell ref="A3:B3"/>
  </mergeCells>
  <printOptions/>
  <pageMargins left="0.75" right="0.75" top="1" bottom="1" header="0.5" footer="0.5"/>
  <pageSetup horizontalDpi="200" verticalDpi="2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31">
      <selection activeCell="A10" sqref="A10:IV16"/>
    </sheetView>
  </sheetViews>
  <sheetFormatPr defaultColWidth="9.00390625" defaultRowHeight="12.75"/>
  <sheetData>
    <row r="1" spans="1:8" s="24" customFormat="1" ht="15">
      <c r="A1" s="47" t="s">
        <v>0</v>
      </c>
      <c r="B1" s="47"/>
      <c r="C1" s="47"/>
      <c r="D1" s="47"/>
      <c r="E1" s="47"/>
      <c r="F1" s="47"/>
      <c r="G1" s="47"/>
      <c r="H1" s="47"/>
    </row>
    <row r="2" spans="1:8" s="24" customFormat="1" ht="12.75">
      <c r="A2" s="43" t="s">
        <v>25</v>
      </c>
      <c r="B2" s="44"/>
      <c r="C2" s="45"/>
      <c r="D2" s="63"/>
      <c r="E2" s="63"/>
      <c r="F2" s="44"/>
      <c r="G2" s="44"/>
      <c r="H2" s="46"/>
    </row>
    <row r="3" spans="1:8" s="24" customFormat="1" ht="12.75">
      <c r="A3" s="61"/>
      <c r="B3" s="62"/>
      <c r="C3" s="42" t="s">
        <v>30</v>
      </c>
      <c r="D3" s="42"/>
      <c r="E3" s="15"/>
      <c r="F3" s="42" t="s">
        <v>31</v>
      </c>
      <c r="G3" s="42"/>
      <c r="H3" s="27"/>
    </row>
    <row r="4" spans="1:8" ht="14.25">
      <c r="A4" s="31" t="s">
        <v>18</v>
      </c>
      <c r="B4" s="18">
        <v>2</v>
      </c>
      <c r="C4" s="33" t="s">
        <v>19</v>
      </c>
      <c r="D4" s="18">
        <v>1</v>
      </c>
      <c r="E4" s="33" t="s">
        <v>27</v>
      </c>
      <c r="F4" s="18">
        <v>1</v>
      </c>
      <c r="G4" s="33" t="s">
        <v>29</v>
      </c>
      <c r="H4" s="18">
        <v>2</v>
      </c>
    </row>
    <row r="5" spans="1:8" ht="14.25">
      <c r="A5" s="31" t="s">
        <v>1</v>
      </c>
      <c r="B5" s="18">
        <v>4</v>
      </c>
      <c r="C5" s="33" t="s">
        <v>3</v>
      </c>
      <c r="D5" s="18">
        <v>5</v>
      </c>
      <c r="E5" s="33" t="s">
        <v>26</v>
      </c>
      <c r="F5" s="18">
        <v>-6</v>
      </c>
      <c r="G5" s="33" t="s">
        <v>28</v>
      </c>
      <c r="H5" s="18">
        <v>-3</v>
      </c>
    </row>
    <row r="6" spans="1:8" ht="14.25">
      <c r="A6" s="31" t="s">
        <v>2</v>
      </c>
      <c r="B6" s="18">
        <v>1</v>
      </c>
      <c r="C6" s="33" t="s">
        <v>23</v>
      </c>
      <c r="D6" s="18">
        <v>3</v>
      </c>
      <c r="E6" s="33"/>
      <c r="F6" s="18"/>
      <c r="G6" s="33"/>
      <c r="H6" s="18"/>
    </row>
    <row r="7" ht="14.25">
      <c r="A7" s="25"/>
    </row>
    <row r="8" spans="1:6" ht="14.25">
      <c r="A8" s="31" t="s">
        <v>4</v>
      </c>
      <c r="B8" s="18">
        <v>0</v>
      </c>
      <c r="C8" s="31" t="s">
        <v>5</v>
      </c>
      <c r="D8" s="37">
        <v>1</v>
      </c>
      <c r="E8" s="31" t="s">
        <v>6</v>
      </c>
      <c r="F8" s="18">
        <v>0.041666666666666664</v>
      </c>
    </row>
    <row r="10" spans="1:26" s="5" customFormat="1" ht="14.25">
      <c r="A10" s="54" t="s">
        <v>7</v>
      </c>
      <c r="B10" s="5">
        <v>0.041666666666666664</v>
      </c>
      <c r="C10" s="5">
        <v>0.08333333333333333</v>
      </c>
      <c r="D10" s="5">
        <v>0.125</v>
      </c>
      <c r="E10" s="5">
        <v>0.16666666666666666</v>
      </c>
      <c r="F10" s="5">
        <v>0.20833333333333331</v>
      </c>
      <c r="G10" s="5">
        <v>0.25</v>
      </c>
      <c r="H10" s="5">
        <v>0.29166666666666663</v>
      </c>
      <c r="I10" s="5">
        <v>0.3333333333333333</v>
      </c>
      <c r="J10" s="5">
        <v>0.375</v>
      </c>
      <c r="K10" s="5">
        <v>0.4166666666666667</v>
      </c>
      <c r="L10" s="5">
        <v>0.45833333333333337</v>
      </c>
      <c r="M10" s="5">
        <v>0.5</v>
      </c>
      <c r="N10" s="5">
        <v>0.5416666666666666</v>
      </c>
      <c r="O10" s="5">
        <v>0.5833333333333333</v>
      </c>
      <c r="P10" s="5">
        <v>0.625</v>
      </c>
      <c r="Q10" s="5">
        <v>0.6666666666666665</v>
      </c>
      <c r="R10" s="5">
        <v>0.7083333333333331</v>
      </c>
      <c r="S10" s="5">
        <v>0.75</v>
      </c>
      <c r="T10" s="5">
        <v>0.7916666666666664</v>
      </c>
      <c r="U10" s="5">
        <v>0.833333333333333</v>
      </c>
      <c r="V10" s="5">
        <v>0.875</v>
      </c>
      <c r="W10" s="5">
        <v>0.9166666666666663</v>
      </c>
      <c r="X10" s="5">
        <v>0.9583333333333329</v>
      </c>
      <c r="Y10" s="5">
        <v>1</v>
      </c>
      <c r="Z10" s="5">
        <v>1.0416666666666663</v>
      </c>
    </row>
    <row r="11" spans="1:26" s="5" customFormat="1" ht="14.25">
      <c r="A11" s="54" t="s">
        <v>8</v>
      </c>
      <c r="B11" s="5">
        <v>1.0103841629819081</v>
      </c>
      <c r="C11" s="5">
        <v>0.08229784558318798</v>
      </c>
      <c r="D11" s="5">
        <v>-0.7265550400933365</v>
      </c>
      <c r="E11" s="5">
        <v>-1.365883939231586</v>
      </c>
      <c r="F11" s="5">
        <v>-1.7959384774223448</v>
      </c>
      <c r="G11" s="5">
        <v>-1.9899799464162178</v>
      </c>
      <c r="H11" s="5">
        <v>-1.9359437874957477</v>
      </c>
      <c r="I11" s="5">
        <v>-1.6371897073027268</v>
      </c>
      <c r="J11" s="5">
        <v>-1.1122927875516848</v>
      </c>
      <c r="K11" s="5">
        <v>-0.3938885764158262</v>
      </c>
      <c r="L11" s="5">
        <v>0.4733560317906733</v>
      </c>
      <c r="M11" s="5">
        <v>1.435519967760531</v>
      </c>
      <c r="N11" s="5">
        <v>2.4327805381204337</v>
      </c>
      <c r="O11" s="5">
        <v>3.403132910758478</v>
      </c>
      <c r="P11" s="5">
        <v>4.286245274969373</v>
      </c>
      <c r="Q11" s="5">
        <v>5.02720998123171</v>
      </c>
      <c r="R11" s="5">
        <v>5.579957432914332</v>
      </c>
      <c r="S11" s="5">
        <v>5.910120470660386</v>
      </c>
      <c r="T11" s="5">
        <v>5.997171155901512</v>
      </c>
      <c r="U11" s="5">
        <v>5.835697098652556</v>
      </c>
      <c r="V11" s="5">
        <v>5.435737973706372</v>
      </c>
      <c r="W11" s="5">
        <v>4.822161302281573</v>
      </c>
      <c r="X11" s="5">
        <v>4.033116309997043</v>
      </c>
      <c r="Y11" s="5">
        <v>3.1176619927957137</v>
      </c>
      <c r="Z11" s="5">
        <v>2.1327168661902345</v>
      </c>
    </row>
    <row r="12" spans="1:26" s="5" customFormat="1" ht="14.25">
      <c r="A12" s="54" t="s">
        <v>11</v>
      </c>
      <c r="B12" s="5">
        <v>5.991324466751398</v>
      </c>
      <c r="C12" s="5">
        <v>5.965358078907313</v>
      </c>
      <c r="D12" s="5">
        <v>5.922281054276612</v>
      </c>
      <c r="E12" s="5">
        <v>5.862392365786844</v>
      </c>
      <c r="F12" s="5">
        <v>5.786107666484575</v>
      </c>
      <c r="G12" s="5">
        <v>5.693956404725933</v>
      </c>
      <c r="H12" s="5">
        <v>5.586578149579143</v>
      </c>
      <c r="I12" s="5">
        <v>5.46471815194237</v>
      </c>
      <c r="J12" s="5">
        <v>5.329222172184552</v>
      </c>
      <c r="K12" s="5">
        <v>5.181030610207641</v>
      </c>
      <c r="L12" s="5">
        <v>5.021171978670113</v>
      </c>
      <c r="M12" s="5">
        <v>4.85075576467035</v>
      </c>
      <c r="N12" s="5">
        <v>4.6709647294328756</v>
      </c>
      <c r="O12" s="5">
        <v>4.483046699440894</v>
      </c>
      <c r="P12" s="5">
        <v>4.288305905988172</v>
      </c>
      <c r="Q12" s="5">
        <v>4.088093933257474</v>
      </c>
      <c r="R12" s="5">
        <v>3.883800337749755</v>
      </c>
      <c r="S12" s="5">
        <v>3.6768430041692595</v>
      </c>
      <c r="T12" s="5">
        <v>3.468658304698799</v>
      </c>
      <c r="U12" s="5">
        <v>3.260691129964062</v>
      </c>
      <c r="V12" s="5">
        <v>3.0543848608762714</v>
      </c>
      <c r="W12" s="5">
        <v>2.851171350952918</v>
      </c>
      <c r="X12" s="5">
        <v>2.6524609886435284</v>
      </c>
      <c r="Y12" s="5">
        <v>2.459632908632146</v>
      </c>
      <c r="Z12" s="5">
        <v>2.2740254200542935</v>
      </c>
    </row>
    <row r="13" spans="1:26" s="5" customFormat="1" ht="14.25">
      <c r="A13" s="54" t="s">
        <v>9</v>
      </c>
      <c r="B13" s="5">
        <v>-23.253898121055474</v>
      </c>
      <c r="C13" s="5">
        <v>-21.061981485368946</v>
      </c>
      <c r="D13" s="5">
        <v>-17.5605328529717</v>
      </c>
      <c r="E13" s="5">
        <v>-12.967255340835354</v>
      </c>
      <c r="F13" s="5">
        <v>-7.567736697486448</v>
      </c>
      <c r="G13" s="5">
        <v>-1.697692840024875</v>
      </c>
      <c r="H13" s="5">
        <v>4.277905335587805</v>
      </c>
      <c r="I13" s="5">
        <v>9.987524077131418</v>
      </c>
      <c r="J13" s="5">
        <v>15.07616694534574</v>
      </c>
      <c r="K13" s="5">
        <v>19.22744677312641</v>
      </c>
      <c r="L13" s="5">
        <v>22.183257087179125</v>
      </c>
      <c r="M13" s="5">
        <v>23.75981991841069</v>
      </c>
      <c r="N13" s="5">
        <v>23.85911222593311</v>
      </c>
      <c r="O13" s="5">
        <v>22.474960494979115</v>
      </c>
      <c r="P13" s="5">
        <v>19.693424576149468</v>
      </c>
      <c r="Q13" s="5">
        <v>15.687446900726702</v>
      </c>
      <c r="R13" s="5">
        <v>10.706099757931046</v>
      </c>
      <c r="S13" s="5">
        <v>5.059099186338755</v>
      </c>
      <c r="T13" s="5">
        <v>-0.9024516693113946</v>
      </c>
      <c r="U13" s="5">
        <v>-6.8078924511173895</v>
      </c>
      <c r="V13" s="5">
        <v>-12.29005145380414</v>
      </c>
      <c r="W13" s="5">
        <v>-17.00807458299021</v>
      </c>
      <c r="X13" s="5">
        <v>-20.668618011876468</v>
      </c>
      <c r="Y13" s="5">
        <v>-23.044086879608766</v>
      </c>
      <c r="Z13" s="5">
        <v>-23.986786037387986</v>
      </c>
    </row>
    <row r="14" spans="1:26" s="5" customFormat="1" ht="14.25">
      <c r="A14" s="54" t="s">
        <v>12</v>
      </c>
      <c r="B14" s="5">
        <v>-0.009377534409128077</v>
      </c>
      <c r="C14" s="5">
        <v>-0.03747758146365063</v>
      </c>
      <c r="D14" s="5">
        <v>-0.08420255741441758</v>
      </c>
      <c r="E14" s="5">
        <v>-0.14939010504809838</v>
      </c>
      <c r="F14" s="5">
        <v>-0.2328135165537968</v>
      </c>
      <c r="G14" s="5">
        <v>-0.334182324165315</v>
      </c>
      <c r="H14" s="5">
        <v>-0.45314305721164</v>
      </c>
      <c r="I14" s="5">
        <v>-0.5892801638226263</v>
      </c>
      <c r="J14" s="5">
        <v>-0.7421170951550504</v>
      </c>
      <c r="K14" s="5">
        <v>-0.9111175496270563</v>
      </c>
      <c r="L14" s="5">
        <v>-1.0956868742772956</v>
      </c>
      <c r="M14" s="5">
        <v>-1.2951736199996287</v>
      </c>
      <c r="N14" s="5">
        <v>-1.5088712470458614</v>
      </c>
      <c r="O14" s="5">
        <v>-1.7360199768384375</v>
      </c>
      <c r="P14" s="5">
        <v>-1.9758087857930748</v>
      </c>
      <c r="Q14" s="5">
        <v>-2.2273775365187083</v>
      </c>
      <c r="R14" s="5">
        <v>-2.489819241439613</v>
      </c>
      <c r="S14" s="5">
        <v>-2.762182453572801</v>
      </c>
      <c r="T14" s="5">
        <v>-3.0434737788935435</v>
      </c>
      <c r="U14" s="5">
        <v>-3.332660504433685</v>
      </c>
      <c r="V14" s="5">
        <v>-3.6286733359820373</v>
      </c>
      <c r="W14" s="5">
        <v>-3.930409238994114</v>
      </c>
      <c r="X14" s="5">
        <v>-4.236734376070351</v>
      </c>
      <c r="Y14" s="5">
        <v>-4.546487134128405</v>
      </c>
      <c r="Z14" s="5">
        <v>-4.858481234176519</v>
      </c>
    </row>
    <row r="15" spans="1:26" s="5" customFormat="1" ht="14.25">
      <c r="A15" s="54" t="s">
        <v>10</v>
      </c>
      <c r="B15" s="5">
        <v>-35.6261701326513</v>
      </c>
      <c r="C15" s="5">
        <v>-69.03727755900523</v>
      </c>
      <c r="D15" s="5">
        <v>-98.15598144336012</v>
      </c>
      <c r="E15" s="5">
        <v>-121.1718218123371</v>
      </c>
      <c r="F15" s="5">
        <v>-136.65378518720442</v>
      </c>
      <c r="G15" s="5">
        <v>-143.63927807098383</v>
      </c>
      <c r="H15" s="5">
        <v>-141.6939763498469</v>
      </c>
      <c r="I15" s="5">
        <v>-130.93882946289816</v>
      </c>
      <c r="J15" s="5">
        <v>-112.04254035186065</v>
      </c>
      <c r="K15" s="5">
        <v>-86.17998875096974</v>
      </c>
      <c r="L15" s="5">
        <v>-54.95918285553576</v>
      </c>
      <c r="M15" s="5">
        <v>-20.321281160620877</v>
      </c>
      <c r="N15" s="5">
        <v>15.580099372335606</v>
      </c>
      <c r="O15" s="5">
        <v>50.5127847873052</v>
      </c>
      <c r="P15" s="5">
        <v>82.3048298988974</v>
      </c>
      <c r="Q15" s="5">
        <v>108.97955932434158</v>
      </c>
      <c r="R15" s="5">
        <v>128.87846758491597</v>
      </c>
      <c r="S15" s="5">
        <v>140.7643369437739</v>
      </c>
      <c r="T15" s="5">
        <v>143.89816161245443</v>
      </c>
      <c r="U15" s="5">
        <v>138.08509555149203</v>
      </c>
      <c r="V15" s="5">
        <v>123.68656705342937</v>
      </c>
      <c r="W15" s="5">
        <v>101.59780688213661</v>
      </c>
      <c r="X15" s="5">
        <v>73.19218715989352</v>
      </c>
      <c r="Y15" s="5">
        <v>40.23583174064569</v>
      </c>
      <c r="Z15" s="5">
        <v>4.777807182848438</v>
      </c>
    </row>
    <row r="16" spans="1:26" s="5" customFormat="1" ht="14.25">
      <c r="A16" s="54" t="s">
        <v>13</v>
      </c>
      <c r="B16" s="5">
        <v>-9.965297867005594</v>
      </c>
      <c r="C16" s="5">
        <v>-9.861432315629251</v>
      </c>
      <c r="D16" s="5">
        <v>-9.689124217106448</v>
      </c>
      <c r="E16" s="5">
        <v>-9.449569463147377</v>
      </c>
      <c r="F16" s="5">
        <v>-9.144430665938303</v>
      </c>
      <c r="G16" s="5">
        <v>-8.77582561890373</v>
      </c>
      <c r="H16" s="5">
        <v>-8.34631259831657</v>
      </c>
      <c r="I16" s="5">
        <v>-7.858872607769481</v>
      </c>
      <c r="J16" s="5">
        <v>-7.316888688738208</v>
      </c>
      <c r="K16" s="5">
        <v>-6.724122440830565</v>
      </c>
      <c r="L16" s="5">
        <v>-6.084687914680451</v>
      </c>
      <c r="M16" s="5">
        <v>-5.403023058681398</v>
      </c>
      <c r="N16" s="5">
        <v>-4.683858917731502</v>
      </c>
      <c r="O16" s="5">
        <v>-3.932186797763579</v>
      </c>
      <c r="P16" s="5">
        <v>-3.153223623952688</v>
      </c>
      <c r="Q16" s="5">
        <v>-2.3523757330298958</v>
      </c>
      <c r="R16" s="5">
        <v>-1.5352013509990199</v>
      </c>
      <c r="S16" s="5">
        <v>-0.7073720166770364</v>
      </c>
      <c r="T16" s="5">
        <v>0.1253667812048037</v>
      </c>
      <c r="U16" s="5">
        <v>0.9572354801437505</v>
      </c>
      <c r="V16" s="5">
        <v>1.7824605564949147</v>
      </c>
      <c r="W16" s="5">
        <v>2.5953145961883273</v>
      </c>
      <c r="X16" s="5">
        <v>3.3901560454258863</v>
      </c>
      <c r="Y16" s="5">
        <v>4.161468365471416</v>
      </c>
      <c r="Z16" s="5">
        <v>4.903898319782827</v>
      </c>
    </row>
  </sheetData>
  <mergeCells count="2">
    <mergeCell ref="D2:E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0"/>
  <sheetViews>
    <sheetView view="pageBreakPreview" zoomScaleSheetLayoutView="100" workbookViewId="0" topLeftCell="A4">
      <selection activeCell="A10" sqref="A10:IV16"/>
    </sheetView>
  </sheetViews>
  <sheetFormatPr defaultColWidth="9.00390625" defaultRowHeight="12.75"/>
  <sheetData>
    <row r="1" spans="1:8" s="24" customFormat="1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s="24" customFormat="1" ht="12.75">
      <c r="A2" s="38" t="s">
        <v>25</v>
      </c>
      <c r="B2" s="39"/>
      <c r="C2" s="40"/>
      <c r="D2" s="60"/>
      <c r="E2" s="60"/>
      <c r="F2" s="39"/>
      <c r="G2" s="39"/>
      <c r="H2" s="41"/>
    </row>
    <row r="3" spans="1:8" s="24" customFormat="1" ht="12.75">
      <c r="A3" s="61"/>
      <c r="B3" s="62"/>
      <c r="C3" s="42" t="s">
        <v>30</v>
      </c>
      <c r="D3" s="42"/>
      <c r="E3" s="15"/>
      <c r="F3" s="42" t="s">
        <v>31</v>
      </c>
      <c r="G3" s="42"/>
      <c r="H3" s="27"/>
    </row>
    <row r="4" spans="1:8" ht="14.25">
      <c r="A4" s="31" t="s">
        <v>18</v>
      </c>
      <c r="B4" s="18">
        <v>1</v>
      </c>
      <c r="C4" s="33" t="s">
        <v>19</v>
      </c>
      <c r="D4" s="18">
        <v>1</v>
      </c>
      <c r="E4" s="33" t="s">
        <v>27</v>
      </c>
      <c r="F4" s="18">
        <v>4</v>
      </c>
      <c r="G4" s="33" t="s">
        <v>29</v>
      </c>
      <c r="H4" s="18">
        <v>5</v>
      </c>
    </row>
    <row r="5" spans="1:8" ht="14.25">
      <c r="A5" s="31" t="s">
        <v>1</v>
      </c>
      <c r="B5" s="18">
        <v>4</v>
      </c>
      <c r="C5" s="33" t="s">
        <v>3</v>
      </c>
      <c r="D5" s="18">
        <v>3</v>
      </c>
      <c r="E5" s="33" t="s">
        <v>26</v>
      </c>
      <c r="F5" s="18">
        <v>-6</v>
      </c>
      <c r="G5" s="33" t="s">
        <v>28</v>
      </c>
      <c r="H5" s="18">
        <v>-3</v>
      </c>
    </row>
    <row r="6" spans="1:67" ht="14.25">
      <c r="A6" s="31" t="s">
        <v>2</v>
      </c>
      <c r="B6" s="18">
        <v>1</v>
      </c>
      <c r="C6" s="33" t="s">
        <v>23</v>
      </c>
      <c r="D6" s="18">
        <v>3</v>
      </c>
      <c r="E6" s="33"/>
      <c r="F6" s="18"/>
      <c r="G6" s="33"/>
      <c r="H6" s="1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</row>
    <row r="7" spans="1:67" ht="14.25">
      <c r="A7" s="25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</row>
    <row r="8" spans="1:67" ht="14.25">
      <c r="A8" s="31" t="s">
        <v>4</v>
      </c>
      <c r="B8" s="18">
        <v>0</v>
      </c>
      <c r="C8" s="31" t="s">
        <v>5</v>
      </c>
      <c r="D8" s="37">
        <v>1</v>
      </c>
      <c r="E8" s="31" t="s">
        <v>6</v>
      </c>
      <c r="F8" s="18">
        <v>0.041666666666666664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</row>
    <row r="9" spans="27:67" ht="12.75"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</row>
    <row r="10" spans="1:67" s="18" customFormat="1" ht="14.25">
      <c r="A10" s="30" t="s">
        <v>7</v>
      </c>
      <c r="B10" s="18">
        <v>0.041666666666666664</v>
      </c>
      <c r="C10" s="18">
        <v>0.08333333333333333</v>
      </c>
      <c r="D10" s="18">
        <v>0.125</v>
      </c>
      <c r="E10" s="18">
        <v>0.16666666666666666</v>
      </c>
      <c r="F10" s="18">
        <v>0.20833333333333331</v>
      </c>
      <c r="G10" s="18">
        <v>0.25</v>
      </c>
      <c r="H10" s="18">
        <v>0.29166666666666663</v>
      </c>
      <c r="I10" s="18">
        <v>0.3333333333333333</v>
      </c>
      <c r="J10" s="18">
        <v>0.375</v>
      </c>
      <c r="K10" s="18">
        <v>0.4166666666666667</v>
      </c>
      <c r="L10" s="18">
        <v>0.45833333333333337</v>
      </c>
      <c r="M10" s="18">
        <v>0.5</v>
      </c>
      <c r="N10" s="18">
        <v>0.5416666666666666</v>
      </c>
      <c r="O10" s="18">
        <v>0.5833333333333333</v>
      </c>
      <c r="P10" s="18">
        <v>0.625</v>
      </c>
      <c r="Q10" s="18">
        <v>0.6666666666666665</v>
      </c>
      <c r="R10" s="18">
        <v>0.7083333333333331</v>
      </c>
      <c r="S10" s="18">
        <v>0.75</v>
      </c>
      <c r="T10" s="18">
        <v>0.7916666666666664</v>
      </c>
      <c r="U10" s="18">
        <v>0.833333333333333</v>
      </c>
      <c r="V10" s="18">
        <v>0.875</v>
      </c>
      <c r="W10" s="18">
        <v>0.9166666666666663</v>
      </c>
      <c r="X10" s="18">
        <v>0.9583333333333329</v>
      </c>
      <c r="Y10" s="18">
        <v>1</v>
      </c>
      <c r="Z10" s="55">
        <v>1.0416666666666663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</row>
    <row r="11" spans="1:67" s="18" customFormat="1" ht="14.25">
      <c r="A11" s="30" t="s">
        <v>8</v>
      </c>
      <c r="B11" s="18">
        <v>1.0149860291533244</v>
      </c>
      <c r="C11" s="18">
        <v>1.2113219699901494</v>
      </c>
      <c r="D11" s="18">
        <v>1.8635293483643713</v>
      </c>
      <c r="E11" s="18">
        <v>3.005471862662479</v>
      </c>
      <c r="F11" s="18">
        <v>4.2441183238254805</v>
      </c>
      <c r="G11" s="18">
        <v>4.960070136526074</v>
      </c>
      <c r="H11" s="18">
        <v>4.749864501753246</v>
      </c>
      <c r="I11" s="18">
        <v>3.7345372248229176</v>
      </c>
      <c r="J11" s="18">
        <v>2.466026467919221</v>
      </c>
      <c r="K11" s="18">
        <v>1.5131398645353213</v>
      </c>
      <c r="L11" s="18">
        <v>1.0848733004115054</v>
      </c>
      <c r="M11" s="18">
        <v>1.001586406065514</v>
      </c>
      <c r="N11" s="18">
        <v>1.0005481392690512</v>
      </c>
      <c r="O11" s="18">
        <v>1.0605641004173072</v>
      </c>
      <c r="P11" s="18">
        <v>1.4268854079005355</v>
      </c>
      <c r="Q11" s="18">
        <v>2.3121703274555303</v>
      </c>
      <c r="R11" s="18">
        <v>3.5664421363438445</v>
      </c>
      <c r="S11" s="18">
        <v>4.652418877891389</v>
      </c>
      <c r="T11" s="18">
        <v>4.988696621486092</v>
      </c>
      <c r="U11" s="18">
        <v>4.382184089059608</v>
      </c>
      <c r="V11" s="18">
        <v>3.1772092258798597</v>
      </c>
      <c r="W11" s="18">
        <v>1.991168190826587</v>
      </c>
      <c r="X11" s="18">
        <v>1.2669739723272941</v>
      </c>
      <c r="Y11" s="18">
        <v>1.0243815862035153</v>
      </c>
      <c r="Z11" s="55">
        <v>1.0000048475745755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</row>
    <row r="12" spans="1:67" s="18" customFormat="1" ht="14.25">
      <c r="A12" s="30" t="s">
        <v>11</v>
      </c>
      <c r="B12" s="18">
        <v>3.9870036298261713</v>
      </c>
      <c r="C12" s="18">
        <v>3.948306820403622</v>
      </c>
      <c r="D12" s="18">
        <v>3.8847771065050143</v>
      </c>
      <c r="E12" s="18">
        <v>3.7978295067182817</v>
      </c>
      <c r="F12" s="18">
        <v>3.68938144478117</v>
      </c>
      <c r="G12" s="18">
        <v>3.5617920482257794</v>
      </c>
      <c r="H12" s="18">
        <v>3.4177881140403286</v>
      </c>
      <c r="I12" s="18">
        <v>3.260379520838819</v>
      </c>
      <c r="J12" s="18">
        <v>3.0927672431737934</v>
      </c>
      <c r="K12" s="18">
        <v>2.918247371113067</v>
      </c>
      <c r="L12" s="18">
        <v>2.740114647450329</v>
      </c>
      <c r="M12" s="18">
        <v>2.5615690021928703</v>
      </c>
      <c r="N12" s="18">
        <v>2.3856283915136274</v>
      </c>
      <c r="O12" s="18">
        <v>2.2150509442903337</v>
      </c>
      <c r="P12" s="18">
        <v>2.052268997316742</v>
      </c>
      <c r="Q12" s="18">
        <v>1.8993370788105044</v>
      </c>
      <c r="R12" s="18">
        <v>1.7578953016198424</v>
      </c>
      <c r="S12" s="18">
        <v>1.6291489783346798</v>
      </c>
      <c r="T12" s="18">
        <v>1.51386459813935</v>
      </c>
      <c r="U12" s="18">
        <v>1.412381638320865</v>
      </c>
      <c r="V12" s="18">
        <v>1.3246390500719585</v>
      </c>
      <c r="W12" s="18">
        <v>1.250214685180258</v>
      </c>
      <c r="X12" s="18">
        <v>1.1883754411912195</v>
      </c>
      <c r="Y12" s="18">
        <v>1.1381355177141999</v>
      </c>
      <c r="Z12" s="55">
        <v>1.0983199111238373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</row>
    <row r="13" spans="1:67" s="18" customFormat="1" ht="14.25">
      <c r="A13" s="30" t="s">
        <v>9</v>
      </c>
      <c r="B13" s="18">
        <v>1.408561108806114</v>
      </c>
      <c r="C13" s="18">
        <v>9.283734513481336</v>
      </c>
      <c r="D13" s="18">
        <v>22.246439581778894</v>
      </c>
      <c r="E13" s="18">
        <v>30.9047681875115</v>
      </c>
      <c r="F13" s="18">
        <v>25.87042275445262</v>
      </c>
      <c r="G13" s="18">
        <v>6.7398661718239445</v>
      </c>
      <c r="H13" s="18">
        <v>-16.30263664917633</v>
      </c>
      <c r="I13" s="18">
        <v>-30.035558846870863</v>
      </c>
      <c r="J13" s="18">
        <v>-28.406144646863407</v>
      </c>
      <c r="K13" s="18">
        <v>-16.48592926124289</v>
      </c>
      <c r="L13" s="18">
        <v>-4.933085335080963</v>
      </c>
      <c r="M13" s="18">
        <v>-0.26709694076900126</v>
      </c>
      <c r="N13" s="18">
        <v>0.1208752721878815</v>
      </c>
      <c r="O13" s="18">
        <v>3.880390100912482</v>
      </c>
      <c r="P13" s="18">
        <v>14.708545360708284</v>
      </c>
      <c r="Q13" s="18">
        <v>27.19943771894191</v>
      </c>
      <c r="R13" s="18">
        <v>30.700460605518465</v>
      </c>
      <c r="S13" s="18">
        <v>18.902690607062404</v>
      </c>
      <c r="T13" s="18">
        <v>-3.6021534070386814</v>
      </c>
      <c r="U13" s="18">
        <v>-24.011849670076305</v>
      </c>
      <c r="V13" s="18">
        <v>-31.152565901752755</v>
      </c>
      <c r="W13" s="18">
        <v>-23.89354924573212</v>
      </c>
      <c r="X13" s="18">
        <v>-10.856207342420365</v>
      </c>
      <c r="Y13" s="18">
        <v>-2.010809687931007</v>
      </c>
      <c r="Z13" s="55">
        <v>-0.0035045352555407505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</row>
    <row r="14" spans="1:67" s="18" customFormat="1" ht="14.25">
      <c r="A14" s="30" t="s">
        <v>12</v>
      </c>
      <c r="B14" s="18">
        <v>-0.002218658134567456</v>
      </c>
      <c r="C14" s="18">
        <v>-0.00886692997866315</v>
      </c>
      <c r="D14" s="18">
        <v>-0.01992172790931418</v>
      </c>
      <c r="E14" s="18">
        <v>-0.035344639361303935</v>
      </c>
      <c r="F14" s="18">
        <v>-0.05508202687441419</v>
      </c>
      <c r="G14" s="18">
        <v>-0.07906516783519578</v>
      </c>
      <c r="H14" s="18">
        <v>-0.10721043358974468</v>
      </c>
      <c r="I14" s="18">
        <v>-0.1394195075127297</v>
      </c>
      <c r="J14" s="18">
        <v>-0.1755796415275874</v>
      </c>
      <c r="K14" s="18">
        <v>-0.21556395048356766</v>
      </c>
      <c r="L14" s="18">
        <v>-0.2592317437073677</v>
      </c>
      <c r="M14" s="18">
        <v>-0.30642889296063247</v>
      </c>
      <c r="N14" s="18">
        <v>-0.3569882359498064</v>
      </c>
      <c r="O14" s="18">
        <v>-0.4107300144518831</v>
      </c>
      <c r="P14" s="18">
        <v>-0.4674623460387009</v>
      </c>
      <c r="Q14" s="18">
        <v>-0.5269817283037346</v>
      </c>
      <c r="R14" s="18">
        <v>-0.5890735744190352</v>
      </c>
      <c r="S14" s="18">
        <v>-0.6535127787762075</v>
      </c>
      <c r="T14" s="18">
        <v>-0.7200643113942736</v>
      </c>
      <c r="U14" s="18">
        <v>-0.7884838397090961</v>
      </c>
      <c r="V14" s="18">
        <v>-0.8585183762938747</v>
      </c>
      <c r="W14" s="18">
        <v>-0.9299069509982405</v>
      </c>
      <c r="X14" s="18">
        <v>-1.0023813059347717</v>
      </c>
      <c r="Y14" s="18">
        <v>-1.07566661168649</v>
      </c>
      <c r="Z14" s="55">
        <v>-1.149482203057182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</row>
    <row r="15" spans="1:67" s="18" customFormat="1" ht="14.25">
      <c r="A15" s="30" t="s">
        <v>10</v>
      </c>
      <c r="B15" s="18">
        <v>-97.1367137344031</v>
      </c>
      <c r="C15" s="18">
        <v>-275.45735301560126</v>
      </c>
      <c r="D15" s="18">
        <v>-305.4901531012267</v>
      </c>
      <c r="E15" s="18">
        <v>-68.39907388314333</v>
      </c>
      <c r="F15" s="18">
        <v>312.424070690926</v>
      </c>
      <c r="G15" s="18">
        <v>561.6468815762336</v>
      </c>
      <c r="H15" s="18">
        <v>486.8233751906213</v>
      </c>
      <c r="I15" s="18">
        <v>146.34535307183958</v>
      </c>
      <c r="J15" s="18">
        <v>-201.69632518672248</v>
      </c>
      <c r="K15" s="18">
        <v>-323.34730978742755</v>
      </c>
      <c r="L15" s="18">
        <v>-202.82229397532421</v>
      </c>
      <c r="M15" s="18">
        <v>-33.499102440347684</v>
      </c>
      <c r="N15" s="18">
        <v>-19.912563152014258</v>
      </c>
      <c r="O15" s="18">
        <v>-177.7435304070153</v>
      </c>
      <c r="P15" s="18">
        <v>-318.62109043982775</v>
      </c>
      <c r="Q15" s="18">
        <v>-233.90192059625485</v>
      </c>
      <c r="R15" s="18">
        <v>94.1323866143679</v>
      </c>
      <c r="S15" s="18">
        <v>452.5767273970801</v>
      </c>
      <c r="T15" s="18">
        <v>571.9325110223181</v>
      </c>
      <c r="U15" s="18">
        <v>359.1802341762777</v>
      </c>
      <c r="V15" s="18">
        <v>-20.791391681740876</v>
      </c>
      <c r="W15" s="18">
        <v>-289.2633190222131</v>
      </c>
      <c r="X15" s="18">
        <v>-292.64768037688543</v>
      </c>
      <c r="Y15" s="18">
        <v>-120.86638600190456</v>
      </c>
      <c r="Z15" s="55">
        <v>-1.8994945867510382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</row>
    <row r="16" spans="1:67" s="18" customFormat="1" ht="14.25">
      <c r="A16" s="30" t="s">
        <v>13</v>
      </c>
      <c r="B16" s="18">
        <v>-14.831182586138029</v>
      </c>
      <c r="C16" s="18">
        <v>-14.330143782905695</v>
      </c>
      <c r="D16" s="18">
        <v>-13.512918308620849</v>
      </c>
      <c r="E16" s="18">
        <v>-12.40555381926983</v>
      </c>
      <c r="F16" s="18">
        <v>-11.043124806032065</v>
      </c>
      <c r="G16" s="18">
        <v>-9.468409195558147</v>
      </c>
      <c r="H16" s="18">
        <v>-7.730281877669277</v>
      </c>
      <c r="I16" s="18">
        <v>-5.881890848785178</v>
      </c>
      <c r="J16" s="18">
        <v>-3.978690341310706</v>
      </c>
      <c r="K16" s="18">
        <v>-2.076410845175305</v>
      </c>
      <c r="L16" s="18">
        <v>-0.22904808843536018</v>
      </c>
      <c r="M16" s="18">
        <v>1.5130482552605589</v>
      </c>
      <c r="N16" s="18">
        <v>3.104910059825134</v>
      </c>
      <c r="O16" s="18">
        <v>4.508442250423838</v>
      </c>
      <c r="P16" s="18">
        <v>5.693612851972651</v>
      </c>
      <c r="Q16" s="18">
        <v>6.639297216492913</v>
      </c>
      <c r="R16" s="18">
        <v>7.333746971099471</v>
      </c>
      <c r="S16" s="18">
        <v>7.774670300113885</v>
      </c>
      <c r="T16" s="18">
        <v>7.968926717928188</v>
      </c>
      <c r="U16" s="18">
        <v>7.931855792511938</v>
      </c>
      <c r="V16" s="18">
        <v>7.686274643560923</v>
      </c>
      <c r="W16" s="18">
        <v>7.261192807068642</v>
      </c>
      <c r="X16" s="18">
        <v>6.690304642847925</v>
      </c>
      <c r="Y16" s="18">
        <v>6.010328372204632</v>
      </c>
      <c r="Z16" s="55">
        <v>5.259266695296395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</row>
    <row r="17" spans="27:67" ht="12.75"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</row>
    <row r="18" spans="27:67" ht="12.75"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</row>
    <row r="19" spans="27:67" ht="12.75"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</row>
    <row r="20" spans="27:67" ht="12.75"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</row>
  </sheetData>
  <mergeCells count="2">
    <mergeCell ref="D2:E2"/>
    <mergeCell ref="A3:B3"/>
  </mergeCells>
  <printOptions/>
  <pageMargins left="0.75" right="0.75" top="1" bottom="1" header="0.5" footer="0.5"/>
  <pageSetup horizontalDpi="200" verticalDpi="200" orientation="portrait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22">
      <selection activeCell="A10" sqref="A10:IV16"/>
    </sheetView>
  </sheetViews>
  <sheetFormatPr defaultColWidth="9.00390625" defaultRowHeight="12.75"/>
  <sheetData>
    <row r="1" spans="1:8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ht="12.75">
      <c r="A2" s="38" t="s">
        <v>25</v>
      </c>
      <c r="B2" s="39"/>
      <c r="C2" s="40"/>
      <c r="D2" s="60"/>
      <c r="E2" s="60"/>
      <c r="F2" s="39"/>
      <c r="G2" s="39"/>
      <c r="H2" s="41"/>
    </row>
    <row r="3" spans="1:8" ht="12.75">
      <c r="A3" s="61"/>
      <c r="B3" s="62"/>
      <c r="C3" s="42" t="s">
        <v>30</v>
      </c>
      <c r="D3" s="42"/>
      <c r="E3" s="15"/>
      <c r="F3" s="42" t="s">
        <v>31</v>
      </c>
      <c r="G3" s="42"/>
      <c r="H3" s="27"/>
    </row>
    <row r="4" spans="1:8" ht="14.25">
      <c r="A4" s="31" t="s">
        <v>18</v>
      </c>
      <c r="B4" s="18">
        <v>1</v>
      </c>
      <c r="C4" s="33" t="s">
        <v>19</v>
      </c>
      <c r="D4" s="18">
        <v>1</v>
      </c>
      <c r="E4" s="33" t="s">
        <v>27</v>
      </c>
      <c r="F4" s="18">
        <v>4</v>
      </c>
      <c r="G4" s="33" t="s">
        <v>29</v>
      </c>
      <c r="H4" s="18">
        <v>5</v>
      </c>
    </row>
    <row r="5" spans="1:8" ht="14.25">
      <c r="A5" s="31" t="s">
        <v>1</v>
      </c>
      <c r="B5" s="18">
        <v>2</v>
      </c>
      <c r="C5" s="33" t="s">
        <v>3</v>
      </c>
      <c r="D5" s="18">
        <v>1</v>
      </c>
      <c r="E5" s="33" t="s">
        <v>26</v>
      </c>
      <c r="F5" s="18">
        <v>-5</v>
      </c>
      <c r="G5" s="33" t="s">
        <v>28</v>
      </c>
      <c r="H5" s="18">
        <v>-7</v>
      </c>
    </row>
    <row r="6" spans="1:8" ht="14.25">
      <c r="A6" s="31" t="s">
        <v>2</v>
      </c>
      <c r="B6" s="18">
        <v>1</v>
      </c>
      <c r="C6" s="33" t="s">
        <v>23</v>
      </c>
      <c r="D6" s="18">
        <v>1</v>
      </c>
      <c r="E6" s="33"/>
      <c r="F6" s="18"/>
      <c r="G6" s="33"/>
      <c r="H6" s="18"/>
    </row>
    <row r="7" ht="14.25">
      <c r="A7" s="25"/>
    </row>
    <row r="8" spans="1:6" ht="14.25">
      <c r="A8" s="31" t="s">
        <v>4</v>
      </c>
      <c r="B8" s="18">
        <v>0</v>
      </c>
      <c r="C8" s="31" t="s">
        <v>5</v>
      </c>
      <c r="D8" s="37">
        <v>10</v>
      </c>
      <c r="E8" s="31" t="s">
        <v>6</v>
      </c>
      <c r="F8" s="18">
        <v>0.041666666666666664</v>
      </c>
    </row>
    <row r="10" spans="1:26" s="5" customFormat="1" ht="14.25">
      <c r="A10" s="54" t="s">
        <v>7</v>
      </c>
      <c r="B10" s="5">
        <v>0.4166666666666667</v>
      </c>
      <c r="C10" s="5">
        <v>0.8333333333333334</v>
      </c>
      <c r="D10" s="5">
        <v>1.25</v>
      </c>
      <c r="E10" s="5">
        <v>1.6666666666666667</v>
      </c>
      <c r="F10" s="5">
        <v>2.0833333333333335</v>
      </c>
      <c r="G10" s="5">
        <v>2.5</v>
      </c>
      <c r="H10" s="5">
        <v>2.9166666666666665</v>
      </c>
      <c r="I10" s="5">
        <v>3.333333333333333</v>
      </c>
      <c r="J10" s="5">
        <v>3.75</v>
      </c>
      <c r="K10" s="5">
        <v>4.166666666666666</v>
      </c>
      <c r="L10" s="5">
        <v>4.583333333333333</v>
      </c>
      <c r="M10" s="5">
        <v>5</v>
      </c>
      <c r="N10" s="5">
        <v>5.416666666666667</v>
      </c>
      <c r="O10" s="5">
        <v>5.833333333333334</v>
      </c>
      <c r="P10" s="5">
        <v>6.25</v>
      </c>
      <c r="Q10" s="5">
        <v>6.666666666666668</v>
      </c>
      <c r="R10" s="5">
        <v>7.083333333333335</v>
      </c>
      <c r="S10" s="5">
        <v>7.5</v>
      </c>
      <c r="T10" s="5">
        <v>7.916666666666669</v>
      </c>
      <c r="U10" s="5">
        <v>8.333333333333336</v>
      </c>
      <c r="V10" s="5">
        <v>8.75</v>
      </c>
      <c r="W10" s="5">
        <v>9.166666666666668</v>
      </c>
      <c r="X10" s="5">
        <v>9.583333333333334</v>
      </c>
      <c r="Y10" s="5">
        <v>10</v>
      </c>
      <c r="Z10" s="5">
        <v>10.416666666666666</v>
      </c>
    </row>
    <row r="11" spans="1:26" s="5" customFormat="1" ht="14.25">
      <c r="A11" s="54" t="s">
        <v>8</v>
      </c>
      <c r="B11" s="5">
        <v>2.1537346155938244</v>
      </c>
      <c r="C11" s="5">
        <v>2.0675586220334092</v>
      </c>
      <c r="D11" s="5">
        <v>1.0000024237872878</v>
      </c>
      <c r="E11" s="5">
        <v>2.2396537154182257</v>
      </c>
      <c r="F11" s="5">
        <v>1.9818790949199803</v>
      </c>
      <c r="G11" s="5">
        <v>1.0000386952595548</v>
      </c>
      <c r="H11" s="5">
        <v>2.324536932759222</v>
      </c>
      <c r="I11" s="5">
        <v>1.8974138701468215</v>
      </c>
      <c r="J11" s="5">
        <v>1.0001951766210793</v>
      </c>
      <c r="K11" s="5">
        <v>2.407590129705854</v>
      </c>
      <c r="L11" s="5">
        <v>1.814836106584969</v>
      </c>
      <c r="M11" s="5">
        <v>1.0006136895798077</v>
      </c>
      <c r="N11" s="5">
        <v>2.4880149120887944</v>
      </c>
      <c r="O11" s="5">
        <v>1.7347660220685241</v>
      </c>
      <c r="P11" s="5">
        <v>1.0014883834557269</v>
      </c>
      <c r="Q11" s="5">
        <v>2.5650197577963594</v>
      </c>
      <c r="R11" s="5">
        <v>1.6577636477346949</v>
      </c>
      <c r="S11" s="5">
        <v>1.003061431894844</v>
      </c>
      <c r="T11" s="5">
        <v>2.637831197558633</v>
      </c>
      <c r="U11" s="5">
        <v>1.5843227120555066</v>
      </c>
      <c r="V11" s="5">
        <v>1.0056176378098025</v>
      </c>
      <c r="W11" s="5">
        <v>2.7057048635708827</v>
      </c>
      <c r="X11" s="5">
        <v>1.5148657457098884</v>
      </c>
      <c r="Y11" s="5">
        <v>1.0094780464640676</v>
      </c>
      <c r="Z11" s="5">
        <v>2.7679362228358526</v>
      </c>
    </row>
    <row r="12" spans="1:26" s="5" customFormat="1" ht="14.25">
      <c r="A12" s="54" t="s">
        <v>11</v>
      </c>
      <c r="B12" s="5">
        <v>0.11975968905170964</v>
      </c>
      <c r="C12" s="5">
        <v>1.592169814304558</v>
      </c>
      <c r="D12" s="5">
        <v>0.709714014312441</v>
      </c>
      <c r="E12" s="5">
        <v>1.092982179625197</v>
      </c>
      <c r="F12" s="5">
        <v>0.9850391502199356</v>
      </c>
      <c r="G12" s="5">
        <v>1.000508836912712</v>
      </c>
      <c r="H12" s="5">
        <v>1.0000000000006801</v>
      </c>
      <c r="I12" s="5">
        <v>0.9994022174191336</v>
      </c>
      <c r="J12" s="5">
        <v>1.0161474927068388</v>
      </c>
      <c r="K12" s="5">
        <v>0.9026342343177509</v>
      </c>
      <c r="L12" s="5">
        <v>1.2989067263638656</v>
      </c>
      <c r="M12" s="5">
        <v>0.39729793261987667</v>
      </c>
      <c r="N12" s="5">
        <v>1.8875675953374267</v>
      </c>
      <c r="O12" s="5">
        <v>0.00013582712699744537</v>
      </c>
      <c r="P12" s="5">
        <v>1.8727239738695878</v>
      </c>
      <c r="Q12" s="5">
        <v>0.41837327605888075</v>
      </c>
      <c r="R12" s="5">
        <v>1.2817882885160596</v>
      </c>
      <c r="S12" s="5">
        <v>0.911266414963267</v>
      </c>
      <c r="T12" s="5">
        <v>1.0138411987415417</v>
      </c>
      <c r="U12" s="5">
        <v>0.9995693123084328</v>
      </c>
      <c r="V12" s="5">
        <v>0.9999999998347687</v>
      </c>
      <c r="W12" s="5">
        <v>1.000698569264614</v>
      </c>
      <c r="X12" s="5">
        <v>0.982596393003124</v>
      </c>
      <c r="Y12" s="5">
        <v>1.101885711610561</v>
      </c>
      <c r="Z12" s="5">
        <v>0.6923520347541259</v>
      </c>
    </row>
    <row r="13" spans="1:26" s="5" customFormat="1" ht="14.25">
      <c r="A13" s="54" t="s">
        <v>9</v>
      </c>
      <c r="B13" s="5">
        <v>-12.983996612861874</v>
      </c>
      <c r="C13" s="5">
        <v>12.965177346736667</v>
      </c>
      <c r="D13" s="5">
        <v>-0.0014602230231417445</v>
      </c>
      <c r="E13" s="5">
        <v>-12.887120414723265</v>
      </c>
      <c r="F13" s="5">
        <v>12.835286257702641</v>
      </c>
      <c r="G13" s="5">
        <v>-0.011643232458086357</v>
      </c>
      <c r="H13" s="5">
        <v>-12.671464213078718</v>
      </c>
      <c r="I13" s="5">
        <v>12.600385837244808</v>
      </c>
      <c r="J13" s="5">
        <v>-0.03907981931747455</v>
      </c>
      <c r="K13" s="5">
        <v>-12.335557929493364</v>
      </c>
      <c r="L13" s="5">
        <v>12.267854128811797</v>
      </c>
      <c r="M13" s="5">
        <v>-0.09192033149049389</v>
      </c>
      <c r="N13" s="5">
        <v>-11.879594992996296</v>
      </c>
      <c r="O13" s="5">
        <v>11.846240626059547</v>
      </c>
      <c r="P13" s="5">
        <v>-0.1777532582023239</v>
      </c>
      <c r="Q13" s="5">
        <v>-11.305454109674656</v>
      </c>
      <c r="R13" s="5">
        <v>11.345103965809514</v>
      </c>
      <c r="S13" s="5">
        <v>-0.3034342059484496</v>
      </c>
      <c r="T13" s="5">
        <v>-10.616693261336842</v>
      </c>
      <c r="U13" s="5">
        <v>10.77483432374425</v>
      </c>
      <c r="V13" s="5">
        <v>-0.4749284401358461</v>
      </c>
      <c r="W13" s="5">
        <v>-9.818515919706416</v>
      </c>
      <c r="X13" s="5">
        <v>10.146463679181913</v>
      </c>
      <c r="Y13" s="5">
        <v>-0.6971699250276149</v>
      </c>
      <c r="Z13" s="5">
        <v>-8.917709943701816</v>
      </c>
    </row>
    <row r="14" spans="1:26" s="5" customFormat="1" ht="14.25">
      <c r="A14" s="54" t="s">
        <v>12</v>
      </c>
      <c r="B14" s="5">
        <v>-1.0507235360230027</v>
      </c>
      <c r="C14" s="5">
        <v>4.097025834575349</v>
      </c>
      <c r="D14" s="5">
        <v>-8.829302239235496</v>
      </c>
      <c r="E14" s="5">
        <v>14.757675171282953</v>
      </c>
      <c r="F14" s="5">
        <v>-21.249342372862046</v>
      </c>
      <c r="G14" s="5">
        <v>27.577290171030448</v>
      </c>
      <c r="H14" s="5">
        <v>-32.977069599271104</v>
      </c>
      <c r="I14" s="5">
        <v>36.70775992989083</v>
      </c>
      <c r="J14" s="5">
        <v>-38.112917269070564</v>
      </c>
      <c r="K14" s="5">
        <v>36.6772476562417</v>
      </c>
      <c r="L14" s="5">
        <v>-32.07496049395448</v>
      </c>
      <c r="M14" s="5">
        <v>24.206238162410642</v>
      </c>
      <c r="N14" s="5">
        <v>-13.218974093391292</v>
      </c>
      <c r="O14" s="5">
        <v>-0.4861576319611697</v>
      </c>
      <c r="P14" s="5">
        <v>16.268187318156144</v>
      </c>
      <c r="Q14" s="5">
        <v>-33.27564828070507</v>
      </c>
      <c r="R14" s="5">
        <v>50.492313419795636</v>
      </c>
      <c r="S14" s="5">
        <v>-66.79642247754897</v>
      </c>
      <c r="T14" s="5">
        <v>81.03001159135422</v>
      </c>
      <c r="U14" s="5">
        <v>-92.07420671864841</v>
      </c>
      <c r="V14" s="5">
        <v>98.92583348901577</v>
      </c>
      <c r="W14" s="5">
        <v>-100.7704641887595</v>
      </c>
      <c r="X14" s="5">
        <v>97.04708792076443</v>
      </c>
      <c r="Y14" s="5">
        <v>-87.49995496783622</v>
      </c>
      <c r="Z14" s="5">
        <v>72.21379550635892</v>
      </c>
    </row>
    <row r="15" spans="1:26" s="5" customFormat="1" ht="14.25">
      <c r="A15" s="54" t="s">
        <v>10</v>
      </c>
      <c r="B15" s="5">
        <v>5.783158622143247</v>
      </c>
      <c r="C15" s="5">
        <v>-11.337762935592966</v>
      </c>
      <c r="D15" s="5">
        <v>-0.6595467315107065</v>
      </c>
      <c r="E15" s="5">
        <v>23.486985611554758</v>
      </c>
      <c r="F15" s="5">
        <v>-27.65083239296624</v>
      </c>
      <c r="G15" s="5">
        <v>-2.623678337136032</v>
      </c>
      <c r="H15" s="5">
        <v>41.53550066151356</v>
      </c>
      <c r="I15" s="5">
        <v>-42.947995662340645</v>
      </c>
      <c r="J15" s="5">
        <v>-5.849137108536291</v>
      </c>
      <c r="K15" s="5">
        <v>59.68108434248134</v>
      </c>
      <c r="L15" s="5">
        <v>-57.04140410480405</v>
      </c>
      <c r="M15" s="5">
        <v>-10.264715620442935</v>
      </c>
      <c r="N15" s="5">
        <v>77.67076393032046</v>
      </c>
      <c r="O15" s="5">
        <v>-69.766361630229</v>
      </c>
      <c r="P15" s="5">
        <v>-15.77257324360907</v>
      </c>
      <c r="Q15" s="5">
        <v>95.25037241045793</v>
      </c>
      <c r="R15" s="5">
        <v>-80.98385575365558</v>
      </c>
      <c r="S15" s="5">
        <v>-22.250046324635935</v>
      </c>
      <c r="T15" s="5">
        <v>112.16874583259448</v>
      </c>
      <c r="U15" s="5">
        <v>-90.58262969022626</v>
      </c>
      <c r="V15" s="5">
        <v>-29.55191979296056</v>
      </c>
      <c r="W15" s="5">
        <v>128.1818863751538</v>
      </c>
      <c r="X15" s="5">
        <v>-98.48076067726758</v>
      </c>
      <c r="Y15" s="5">
        <v>-37.51311972806781</v>
      </c>
      <c r="Z15" s="5">
        <v>143.05701900027984</v>
      </c>
    </row>
    <row r="16" spans="1:26" s="5" customFormat="1" ht="14.25">
      <c r="A16" s="54" t="s">
        <v>13</v>
      </c>
      <c r="B16" s="5">
        <v>170.5013847955593</v>
      </c>
      <c r="C16" s="5">
        <v>-9.769294645994723</v>
      </c>
      <c r="D16" s="5">
        <v>-110.9749390608507</v>
      </c>
      <c r="E16" s="5">
        <v>121.74599708419595</v>
      </c>
      <c r="F16" s="5">
        <v>-60.41376086502878</v>
      </c>
      <c r="G16" s="5">
        <v>9.732226478059225</v>
      </c>
      <c r="H16" s="5">
        <v>4.906071450710807E-05</v>
      </c>
      <c r="I16" s="5">
        <v>-10.674206471269065</v>
      </c>
      <c r="J16" s="5">
        <v>62.65004915488887</v>
      </c>
      <c r="K16" s="5">
        <v>-122.98031737136303</v>
      </c>
      <c r="L16" s="5">
        <v>108.67947043874491</v>
      </c>
      <c r="M16" s="5">
        <v>15.06129473552436</v>
      </c>
      <c r="N16" s="5">
        <v>-174.95084449395978</v>
      </c>
      <c r="O16" s="5">
        <v>244.91348028984362</v>
      </c>
      <c r="P16" s="5">
        <v>-165.95281158784664</v>
      </c>
      <c r="Q16" s="5">
        <v>4.5262703952034915</v>
      </c>
      <c r="R16" s="5">
        <v>113.14098694355407</v>
      </c>
      <c r="S16" s="5">
        <v>-120.42974263783485</v>
      </c>
      <c r="T16" s="5">
        <v>58.19475883339547</v>
      </c>
      <c r="U16" s="5">
        <v>-8.842061540585972</v>
      </c>
      <c r="V16" s="5">
        <v>-0.0013243874026253322</v>
      </c>
      <c r="W16" s="5">
        <v>11.668503569865884</v>
      </c>
      <c r="X16" s="5">
        <v>-64.90090259903015</v>
      </c>
      <c r="Y16" s="5">
        <v>124.12963661581232</v>
      </c>
      <c r="Z16" s="5">
        <v>-106.2551219745106</v>
      </c>
    </row>
  </sheetData>
  <mergeCells count="2">
    <mergeCell ref="D2:E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4" sqref="A4:IV6"/>
    </sheetView>
  </sheetViews>
  <sheetFormatPr defaultColWidth="9.00390625" defaultRowHeight="12.75"/>
  <sheetData>
    <row r="1" spans="1:8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ht="12.75">
      <c r="A2" s="38" t="s">
        <v>25</v>
      </c>
      <c r="B2" s="39"/>
      <c r="C2" s="40"/>
      <c r="D2" s="60"/>
      <c r="E2" s="60"/>
      <c r="F2" s="39"/>
      <c r="G2" s="39"/>
      <c r="H2" s="41"/>
    </row>
    <row r="3" spans="1:8" ht="12.75">
      <c r="A3" s="61"/>
      <c r="B3" s="62"/>
      <c r="C3" s="42" t="s">
        <v>30</v>
      </c>
      <c r="D3" s="42"/>
      <c r="E3" s="15"/>
      <c r="F3" s="42" t="s">
        <v>31</v>
      </c>
      <c r="G3" s="42"/>
      <c r="H3" s="27"/>
    </row>
    <row r="4" spans="1:8" ht="14.25">
      <c r="A4" s="31" t="s">
        <v>18</v>
      </c>
      <c r="B4" s="18">
        <v>1</v>
      </c>
      <c r="C4" s="33" t="s">
        <v>19</v>
      </c>
      <c r="D4" s="18">
        <v>1.03</v>
      </c>
      <c r="E4" s="33" t="s">
        <v>27</v>
      </c>
      <c r="F4" s="18">
        <v>5</v>
      </c>
      <c r="G4" s="33" t="s">
        <v>29</v>
      </c>
      <c r="H4" s="18">
        <v>5</v>
      </c>
    </row>
    <row r="5" spans="1:8" ht="14.25">
      <c r="A5" s="31" t="s">
        <v>1</v>
      </c>
      <c r="B5" s="18">
        <v>2</v>
      </c>
      <c r="C5" s="33" t="s">
        <v>3</v>
      </c>
      <c r="D5" s="18">
        <v>13</v>
      </c>
      <c r="E5" s="33" t="s">
        <v>26</v>
      </c>
      <c r="F5" s="18">
        <v>7</v>
      </c>
      <c r="G5" s="33" t="s">
        <v>28</v>
      </c>
      <c r="H5" s="18">
        <v>-7</v>
      </c>
    </row>
    <row r="6" spans="1:8" ht="14.25">
      <c r="A6" s="31" t="s">
        <v>2</v>
      </c>
      <c r="B6" s="18">
        <v>1</v>
      </c>
      <c r="C6" s="33" t="s">
        <v>23</v>
      </c>
      <c r="D6" s="18">
        <v>-3</v>
      </c>
      <c r="E6" s="33"/>
      <c r="F6" s="18"/>
      <c r="G6" s="33"/>
      <c r="H6" s="18"/>
    </row>
    <row r="7" ht="14.25">
      <c r="A7" s="25"/>
    </row>
    <row r="8" spans="1:6" ht="14.25">
      <c r="A8" s="31" t="s">
        <v>4</v>
      </c>
      <c r="B8" s="18">
        <v>0</v>
      </c>
      <c r="C8" s="31" t="s">
        <v>5</v>
      </c>
      <c r="D8" s="37">
        <v>15</v>
      </c>
      <c r="E8" s="31" t="s">
        <v>6</v>
      </c>
      <c r="F8" s="18">
        <v>0.041666666666666664</v>
      </c>
    </row>
    <row r="10" spans="1:26" s="18" customFormat="1" ht="14.25">
      <c r="A10" s="30" t="s">
        <v>7</v>
      </c>
      <c r="B10" s="18">
        <v>0.041666666666666664</v>
      </c>
      <c r="C10" s="18">
        <v>0.08333333333333333</v>
      </c>
      <c r="D10" s="18">
        <v>0.125</v>
      </c>
      <c r="E10" s="18">
        <v>0.16666666666666666</v>
      </c>
      <c r="F10" s="18">
        <v>0.20833333333333331</v>
      </c>
      <c r="G10" s="18">
        <v>0.25</v>
      </c>
      <c r="H10" s="18">
        <v>0.29166666666666663</v>
      </c>
      <c r="I10" s="18">
        <v>0.3333333333333333</v>
      </c>
      <c r="J10" s="18">
        <v>0.375</v>
      </c>
      <c r="K10" s="18">
        <v>0.4166666666666667</v>
      </c>
      <c r="L10" s="18">
        <v>0.45833333333333337</v>
      </c>
      <c r="M10" s="18">
        <v>0.5</v>
      </c>
      <c r="N10" s="18">
        <v>0.5416666666666666</v>
      </c>
      <c r="O10" s="18">
        <v>0.5833333333333333</v>
      </c>
      <c r="P10" s="18">
        <v>0.625</v>
      </c>
      <c r="Q10" s="18">
        <v>0.6666666666666665</v>
      </c>
      <c r="R10" s="18">
        <v>0.7083333333333331</v>
      </c>
      <c r="S10" s="18">
        <v>0.75</v>
      </c>
      <c r="T10" s="18">
        <v>0.7916666666666664</v>
      </c>
      <c r="U10" s="18">
        <v>0.833333333333333</v>
      </c>
      <c r="V10" s="18">
        <v>0.875</v>
      </c>
      <c r="W10" s="18">
        <v>0.9166666666666663</v>
      </c>
      <c r="X10" s="18">
        <v>0.9583333333333329</v>
      </c>
      <c r="Y10" s="18">
        <v>1</v>
      </c>
      <c r="Z10" s="18">
        <v>1.0416666666666663</v>
      </c>
    </row>
    <row r="11" spans="1:26" s="18" customFormat="1" ht="14.25">
      <c r="A11" s="30" t="s">
        <v>8</v>
      </c>
      <c r="B11" s="18">
        <v>1.0044434687291668</v>
      </c>
      <c r="C11" s="18">
        <v>1.101399429813695</v>
      </c>
      <c r="D11" s="18">
        <v>1.532776417126108</v>
      </c>
      <c r="E11" s="18">
        <v>2.314191711420071</v>
      </c>
      <c r="F11" s="18">
        <v>2.9376201407832028</v>
      </c>
      <c r="G11" s="18">
        <v>2.8449069862033154</v>
      </c>
      <c r="H11" s="18">
        <v>2.124195934924242</v>
      </c>
      <c r="I11" s="18">
        <v>1.3953478721940893</v>
      </c>
      <c r="J11" s="18">
        <v>1.0587914767554105</v>
      </c>
      <c r="K11" s="18">
        <v>1.0011037925177237</v>
      </c>
      <c r="L11" s="18">
        <v>0.9999973614166812</v>
      </c>
      <c r="M11" s="18">
        <v>0.9893775646867493</v>
      </c>
      <c r="N11" s="18">
        <v>0.8375621575482821</v>
      </c>
      <c r="O11" s="18">
        <v>0.30871936224671126</v>
      </c>
      <c r="P11" s="18">
        <v>-0.4963070648295296</v>
      </c>
      <c r="Q11" s="18">
        <v>-0.9895709921278983</v>
      </c>
      <c r="R11" s="18">
        <v>-0.7166522642900808</v>
      </c>
      <c r="S11" s="18">
        <v>0.0649599482425891</v>
      </c>
      <c r="T11" s="18">
        <v>0.718898648949972</v>
      </c>
      <c r="U11" s="18">
        <v>0.9689087145912484</v>
      </c>
      <c r="V11" s="18">
        <v>0.9998060020398789</v>
      </c>
      <c r="W11" s="18">
        <v>1.0000834989437064</v>
      </c>
      <c r="X11" s="18">
        <v>1.0238735059024</v>
      </c>
      <c r="Y11" s="18">
        <v>1.2448006406264274</v>
      </c>
      <c r="Z11" s="18">
        <v>1.8668446321149221</v>
      </c>
    </row>
    <row r="12" spans="1:26" s="18" customFormat="1" ht="14.25">
      <c r="A12" s="30" t="s">
        <v>11</v>
      </c>
      <c r="B12" s="18">
        <v>11.50708182750809</v>
      </c>
      <c r="C12" s="18">
        <v>6.295220758591445</v>
      </c>
      <c r="D12" s="18">
        <v>2.436769216978483</v>
      </c>
      <c r="E12" s="18">
        <v>1.1522120575584054</v>
      </c>
      <c r="F12" s="18">
        <v>1.0302314260163212</v>
      </c>
      <c r="G12" s="18">
        <v>1.0276609312131835</v>
      </c>
      <c r="H12" s="18">
        <v>0.780192337151443</v>
      </c>
      <c r="I12" s="18">
        <v>-1.0144354767012775</v>
      </c>
      <c r="J12" s="18">
        <v>-5.4311410018967985</v>
      </c>
      <c r="K12" s="18">
        <v>-10.413124042327775</v>
      </c>
      <c r="L12" s="18">
        <v>-11.825931301556189</v>
      </c>
      <c r="M12" s="18">
        <v>-8.332284384112132</v>
      </c>
      <c r="N12" s="18">
        <v>-3.1254215943888033</v>
      </c>
      <c r="O12" s="18">
        <v>0.11327695795094461</v>
      </c>
      <c r="P12" s="18">
        <v>0.9783294082641585</v>
      </c>
      <c r="Q12" s="18">
        <v>1.0299974068495918</v>
      </c>
      <c r="R12" s="18">
        <v>1.0411222270253664</v>
      </c>
      <c r="S12" s="18">
        <v>1.4877787714962578</v>
      </c>
      <c r="T12" s="18">
        <v>3.865226247434279</v>
      </c>
      <c r="U12" s="18">
        <v>8.728207585959202</v>
      </c>
      <c r="V12" s="18">
        <v>13.23847322437703</v>
      </c>
      <c r="W12" s="18">
        <v>13.46199348083137</v>
      </c>
      <c r="X12" s="18">
        <v>9.186090856054545</v>
      </c>
      <c r="Y12" s="18">
        <v>4.196055780241459</v>
      </c>
      <c r="Z12" s="18">
        <v>1.5899828176732833</v>
      </c>
    </row>
    <row r="13" spans="1:26" s="18" customFormat="1" ht="14.25">
      <c r="A13" s="30" t="s">
        <v>9</v>
      </c>
      <c r="B13" s="18">
        <v>0.4583574356442329</v>
      </c>
      <c r="C13" s="18">
        <v>5.37770655373201</v>
      </c>
      <c r="D13" s="18">
        <v>15.572772483938762</v>
      </c>
      <c r="E13" s="18">
        <v>19.671395188319835</v>
      </c>
      <c r="F13" s="18">
        <v>7.659187847463352</v>
      </c>
      <c r="G13" s="18">
        <v>-11.696974741507354</v>
      </c>
      <c r="H13" s="18">
        <v>-20.029962338666905</v>
      </c>
      <c r="I13" s="18">
        <v>-13.218542731469201</v>
      </c>
      <c r="J13" s="18">
        <v>-3.6224192419476196</v>
      </c>
      <c r="K13" s="18">
        <v>-0.16885123862252382</v>
      </c>
      <c r="L13" s="18">
        <v>-0.0013816649215294221</v>
      </c>
      <c r="M13" s="18">
        <v>-0.9925239947969313</v>
      </c>
      <c r="N13" s="18">
        <v>-7.477529953952081</v>
      </c>
      <c r="O13" s="18">
        <v>-17.60583051618305</v>
      </c>
      <c r="P13" s="18">
        <v>-18.37175483320282</v>
      </c>
      <c r="Q13" s="18">
        <v>-3.186093134541472</v>
      </c>
      <c r="R13" s="18">
        <v>15.082369931159386</v>
      </c>
      <c r="S13" s="18">
        <v>19.511051446075406</v>
      </c>
      <c r="T13" s="18">
        <v>10.742200733501173</v>
      </c>
      <c r="U13" s="18">
        <v>2.2535865322379256</v>
      </c>
      <c r="V13" s="18">
        <v>0.04256526825268336</v>
      </c>
      <c r="W13" s="18">
        <v>0.021763979741781545</v>
      </c>
      <c r="X13" s="18">
        <v>1.845502955469554</v>
      </c>
      <c r="Y13" s="18">
        <v>9.831937868671965</v>
      </c>
      <c r="Z13" s="18">
        <v>19.119358856299005</v>
      </c>
    </row>
    <row r="14" spans="1:26" s="18" customFormat="1" ht="14.25">
      <c r="A14" s="30" t="s">
        <v>12</v>
      </c>
      <c r="B14" s="18">
        <v>-14.44602263082131</v>
      </c>
      <c r="C14" s="18">
        <v>-27.157908633936053</v>
      </c>
      <c r="D14" s="18">
        <v>-36.6977501756142</v>
      </c>
      <c r="E14" s="18">
        <v>-42.1600902680688</v>
      </c>
      <c r="F14" s="18">
        <v>-43.30130827443966</v>
      </c>
      <c r="G14" s="18">
        <v>-40.538701294050206</v>
      </c>
      <c r="H14" s="18">
        <v>-34.82404604761289</v>
      </c>
      <c r="I14" s="18">
        <v>-27.423185952242555</v>
      </c>
      <c r="J14" s="18">
        <v>-19.652452023762876</v>
      </c>
      <c r="K14" s="18">
        <v>-12.630242648842195</v>
      </c>
      <c r="L14" s="18">
        <v>-7.0963244035720665</v>
      </c>
      <c r="M14" s="18">
        <v>-3.3338990894828315</v>
      </c>
      <c r="N14" s="18">
        <v>-1.2044236071852235</v>
      </c>
      <c r="O14" s="18">
        <v>-0.27848022813388473</v>
      </c>
      <c r="P14" s="18">
        <v>-0.023906331240691768</v>
      </c>
      <c r="Q14" s="18">
        <v>-8.180883833910952E-06</v>
      </c>
      <c r="R14" s="18">
        <v>-0.006797435825915268</v>
      </c>
      <c r="S14" s="18">
        <v>-0.15064639762795623</v>
      </c>
      <c r="T14" s="18">
        <v>-0.8095000374668865</v>
      </c>
      <c r="U14" s="18">
        <v>-2.506571159049701</v>
      </c>
      <c r="V14" s="18">
        <v>-5.72509197413372</v>
      </c>
      <c r="W14" s="18">
        <v>-10.712515522999015</v>
      </c>
      <c r="X14" s="18">
        <v>-17.32670541328645</v>
      </c>
      <c r="Y14" s="18">
        <v>-24.96801801240353</v>
      </c>
      <c r="Z14" s="18">
        <v>-32.6216753362931</v>
      </c>
    </row>
    <row r="15" spans="1:26" s="18" customFormat="1" ht="14.25">
      <c r="A15" s="30" t="s">
        <v>10</v>
      </c>
      <c r="B15" s="18">
        <v>-47.56385203778144</v>
      </c>
      <c r="C15" s="18">
        <v>-352.3791172899716</v>
      </c>
      <c r="D15" s="18">
        <v>-1016.7982241639127</v>
      </c>
      <c r="E15" s="18">
        <v>-1845.4448703688504</v>
      </c>
      <c r="F15" s="18">
        <v>-2397.805377951891</v>
      </c>
      <c r="G15" s="18">
        <v>-2319.3394553035296</v>
      </c>
      <c r="H15" s="18">
        <v>-1662.641420046963</v>
      </c>
      <c r="I15" s="18">
        <v>-837.8730414706829</v>
      </c>
      <c r="J15" s="18">
        <v>-250.57498084644664</v>
      </c>
      <c r="K15" s="18">
        <v>-22.015986421323372</v>
      </c>
      <c r="L15" s="18">
        <v>0.58202708729943</v>
      </c>
      <c r="M15" s="18">
        <v>87.20291896936925</v>
      </c>
      <c r="N15" s="18">
        <v>474.35792495000453</v>
      </c>
      <c r="O15" s="18">
        <v>1205.5330298307813</v>
      </c>
      <c r="P15" s="18">
        <v>2013.4318288347206</v>
      </c>
      <c r="Q15" s="18">
        <v>2441.306225495776</v>
      </c>
      <c r="R15" s="18">
        <v>2208.909023554307</v>
      </c>
      <c r="S15" s="18">
        <v>1471.1265851854278</v>
      </c>
      <c r="T15" s="18">
        <v>672.757043985338</v>
      </c>
      <c r="U15" s="18">
        <v>168.76401449461207</v>
      </c>
      <c r="V15" s="18">
        <v>7.709074768909011</v>
      </c>
      <c r="W15" s="18">
        <v>-4.640507104897859</v>
      </c>
      <c r="X15" s="18">
        <v>-143.37595361565593</v>
      </c>
      <c r="Y15" s="18">
        <v>-615.7851941874203</v>
      </c>
      <c r="Z15" s="18">
        <v>-1399.2460602528763</v>
      </c>
    </row>
    <row r="16" spans="1:26" s="18" customFormat="1" ht="14.25">
      <c r="A16" s="30" t="s">
        <v>13</v>
      </c>
      <c r="B16" s="18">
        <v>5197.322163300669</v>
      </c>
      <c r="C16" s="18">
        <v>4876.576753680695</v>
      </c>
      <c r="D16" s="18">
        <v>4380.973805015546</v>
      </c>
      <c r="E16" s="18">
        <v>3762.4063243252704</v>
      </c>
      <c r="F16" s="18">
        <v>3081.7135777311732</v>
      </c>
      <c r="G16" s="18">
        <v>2399.661993872421</v>
      </c>
      <c r="H16" s="18">
        <v>1768.6556678930554</v>
      </c>
      <c r="I16" s="18">
        <v>1226.63068366486</v>
      </c>
      <c r="J16" s="18">
        <v>794.0652940598247</v>
      </c>
      <c r="K16" s="18">
        <v>474.3403836794364</v>
      </c>
      <c r="L16" s="18">
        <v>256.9711214332399</v>
      </c>
      <c r="M16" s="18">
        <v>122.6612701513126</v>
      </c>
      <c r="N16" s="18">
        <v>48.830063889210784</v>
      </c>
      <c r="O16" s="18">
        <v>14.287528248652027</v>
      </c>
      <c r="P16" s="18">
        <v>2.070120133486332</v>
      </c>
      <c r="Q16" s="18">
        <v>0.0050138878783434525</v>
      </c>
      <c r="R16" s="18">
        <v>-0.7916804920110836</v>
      </c>
      <c r="S16" s="18">
        <v>-8.716956344011582</v>
      </c>
      <c r="T16" s="18">
        <v>-34.67009433092005</v>
      </c>
      <c r="U16" s="18">
        <v>-94.0661617992931</v>
      </c>
      <c r="V16" s="18">
        <v>-206.97092116479786</v>
      </c>
      <c r="W16" s="18">
        <v>-395.96071919146664</v>
      </c>
      <c r="X16" s="18">
        <v>-681.9405919891369</v>
      </c>
      <c r="Y16" s="18">
        <v>-1078.7521061040604</v>
      </c>
      <c r="Z16" s="18">
        <v>-1587.8201532333965</v>
      </c>
    </row>
  </sheetData>
  <mergeCells count="2">
    <mergeCell ref="D2:E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4">
      <selection activeCell="L31" sqref="L31"/>
    </sheetView>
  </sheetViews>
  <sheetFormatPr defaultColWidth="9.00390625" defaultRowHeight="12.75"/>
  <sheetData>
    <row r="1" spans="1:8" ht="15">
      <c r="A1" s="9" t="s">
        <v>0</v>
      </c>
      <c r="B1" s="10"/>
      <c r="C1" s="9"/>
      <c r="D1" s="10"/>
      <c r="E1" s="10"/>
      <c r="F1" s="10"/>
      <c r="G1" s="10"/>
      <c r="H1" s="11"/>
    </row>
    <row r="2" spans="1:8" ht="12.75">
      <c r="A2" s="13" t="s">
        <v>25</v>
      </c>
      <c r="B2" s="12"/>
      <c r="C2" s="2"/>
      <c r="D2" s="59"/>
      <c r="E2" s="59"/>
      <c r="F2" s="12"/>
      <c r="G2" s="12"/>
      <c r="H2" s="14"/>
    </row>
    <row r="3" spans="1:8" ht="12.75">
      <c r="A3" s="64"/>
      <c r="B3" s="65"/>
      <c r="C3" s="48" t="s">
        <v>30</v>
      </c>
      <c r="D3" s="48"/>
      <c r="E3" s="49"/>
      <c r="F3" s="48" t="s">
        <v>31</v>
      </c>
      <c r="G3" s="48"/>
      <c r="H3" s="50"/>
    </row>
    <row r="4" spans="1:8" ht="14.25">
      <c r="A4" s="31" t="s">
        <v>18</v>
      </c>
      <c r="B4" s="18">
        <v>1</v>
      </c>
      <c r="C4" s="33" t="s">
        <v>19</v>
      </c>
      <c r="D4" s="18">
        <v>1.03</v>
      </c>
      <c r="E4" s="33" t="s">
        <v>27</v>
      </c>
      <c r="F4" s="18">
        <v>4</v>
      </c>
      <c r="G4" s="33" t="s">
        <v>29</v>
      </c>
      <c r="H4" s="18">
        <v>5</v>
      </c>
    </row>
    <row r="5" spans="1:8" ht="14.25">
      <c r="A5" s="31" t="s">
        <v>1</v>
      </c>
      <c r="B5" s="18">
        <v>2</v>
      </c>
      <c r="C5" s="33" t="s">
        <v>3</v>
      </c>
      <c r="D5" s="18">
        <v>13</v>
      </c>
      <c r="E5" s="33" t="s">
        <v>26</v>
      </c>
      <c r="F5" s="18">
        <v>7</v>
      </c>
      <c r="G5" s="33" t="s">
        <v>28</v>
      </c>
      <c r="H5" s="18">
        <v>-7</v>
      </c>
    </row>
    <row r="6" spans="1:8" ht="14.25">
      <c r="A6" s="31" t="s">
        <v>2</v>
      </c>
      <c r="B6" s="18">
        <v>1</v>
      </c>
      <c r="C6" s="33" t="s">
        <v>23</v>
      </c>
      <c r="D6" s="18">
        <v>-3</v>
      </c>
      <c r="E6" s="33"/>
      <c r="F6" s="18"/>
      <c r="G6" s="33"/>
      <c r="H6" s="18"/>
    </row>
    <row r="7" ht="14.25">
      <c r="A7" s="25"/>
    </row>
    <row r="8" spans="1:6" ht="14.25">
      <c r="A8" s="31" t="s">
        <v>4</v>
      </c>
      <c r="B8" s="18">
        <v>0</v>
      </c>
      <c r="C8" s="31" t="s">
        <v>5</v>
      </c>
      <c r="D8" s="37">
        <v>1</v>
      </c>
      <c r="E8" s="31" t="s">
        <v>6</v>
      </c>
      <c r="F8" s="18">
        <v>0.041666666666666664</v>
      </c>
    </row>
    <row r="10" spans="1:26" s="18" customFormat="1" ht="14.25">
      <c r="A10" s="30" t="s">
        <v>7</v>
      </c>
      <c r="B10" s="18">
        <v>0.041666666666666664</v>
      </c>
      <c r="C10" s="18">
        <v>0.08333333333333333</v>
      </c>
      <c r="D10" s="18">
        <v>0.125</v>
      </c>
      <c r="E10" s="18">
        <v>0.16666666666666666</v>
      </c>
      <c r="F10" s="18">
        <v>0.20833333333333331</v>
      </c>
      <c r="G10" s="18">
        <v>0.25</v>
      </c>
      <c r="H10" s="18">
        <v>0.29166666666666663</v>
      </c>
      <c r="I10" s="18">
        <v>0.3333333333333333</v>
      </c>
      <c r="J10" s="18">
        <v>0.375</v>
      </c>
      <c r="K10" s="18">
        <v>0.4166666666666667</v>
      </c>
      <c r="L10" s="18">
        <v>0.45833333333333337</v>
      </c>
      <c r="M10" s="18">
        <v>0.5</v>
      </c>
      <c r="N10" s="18">
        <v>0.5416666666666666</v>
      </c>
      <c r="O10" s="18">
        <v>0.5833333333333333</v>
      </c>
      <c r="P10" s="18">
        <v>0.625</v>
      </c>
      <c r="Q10" s="18">
        <v>0.6666666666666665</v>
      </c>
      <c r="R10" s="18">
        <v>0.7083333333333331</v>
      </c>
      <c r="S10" s="18">
        <v>0.75</v>
      </c>
      <c r="T10" s="18">
        <v>0.7916666666666664</v>
      </c>
      <c r="U10" s="18">
        <v>0.833333333333333</v>
      </c>
      <c r="V10" s="18">
        <v>0.875</v>
      </c>
      <c r="W10" s="18">
        <v>0.9166666666666663</v>
      </c>
      <c r="X10" s="18">
        <v>0.9583333333333329</v>
      </c>
      <c r="Y10" s="18">
        <v>1</v>
      </c>
      <c r="Z10" s="18">
        <v>1.0416666666666663</v>
      </c>
    </row>
    <row r="11" spans="1:26" s="18" customFormat="1" ht="14.25">
      <c r="A11" s="30" t="s">
        <v>8</v>
      </c>
      <c r="B11" s="18">
        <v>1.0044434687291668</v>
      </c>
      <c r="C11" s="18">
        <v>1.184091785286173</v>
      </c>
      <c r="D11" s="18">
        <v>1.6941318838267931</v>
      </c>
      <c r="E11" s="18">
        <v>2.4293315435652305</v>
      </c>
      <c r="F11" s="18">
        <v>2.949938486877902</v>
      </c>
      <c r="G11" s="18">
        <v>2.874932250876623</v>
      </c>
      <c r="H11" s="18">
        <v>2.2614777870713407</v>
      </c>
      <c r="I11" s="18">
        <v>1.5467509215415167</v>
      </c>
      <c r="J11" s="18">
        <v>1.1190302907591612</v>
      </c>
      <c r="K11" s="18">
        <v>1.0049489829290335</v>
      </c>
      <c r="L11" s="18">
        <v>1.0000395642237356</v>
      </c>
      <c r="M11" s="18">
        <v>1.0302820502086538</v>
      </c>
      <c r="N11" s="18">
        <v>1.268383473321295</v>
      </c>
      <c r="O11" s="18">
        <v>1.8549279455624696</v>
      </c>
      <c r="P11" s="18">
        <v>2.5857056744086115</v>
      </c>
      <c r="Q11" s="18">
        <v>2.9916524340335764</v>
      </c>
      <c r="R11" s="18">
        <v>2.769912773924383</v>
      </c>
      <c r="S11" s="18">
        <v>2.08860461293993</v>
      </c>
      <c r="T11" s="18">
        <v>1.41619450840503</v>
      </c>
      <c r="U11" s="18">
        <v>1.0715017944289484</v>
      </c>
      <c r="V11" s="18">
        <v>1.0012315264103901</v>
      </c>
      <c r="W11" s="18">
        <v>1.0006274090579588</v>
      </c>
      <c r="X11" s="18">
        <v>1.0578813910854579</v>
      </c>
      <c r="Y11" s="18">
        <v>1.3726113152137687</v>
      </c>
      <c r="Z11" s="18">
        <v>2.0246109915687747</v>
      </c>
    </row>
    <row r="12" spans="1:26" s="18" customFormat="1" ht="14.25">
      <c r="A12" s="30" t="s">
        <v>11</v>
      </c>
      <c r="B12" s="18">
        <v>11.50708182750809</v>
      </c>
      <c r="C12" s="18">
        <v>6.295220758591445</v>
      </c>
      <c r="D12" s="18">
        <v>2.436769216978483</v>
      </c>
      <c r="E12" s="18">
        <v>1.1522120575584054</v>
      </c>
      <c r="F12" s="18">
        <v>1.0302314260163212</v>
      </c>
      <c r="G12" s="18">
        <v>1.0276609312131835</v>
      </c>
      <c r="H12" s="18">
        <v>0.780192337151443</v>
      </c>
      <c r="I12" s="18">
        <v>-1.0144354767012775</v>
      </c>
      <c r="J12" s="18">
        <v>-5.4311410018967985</v>
      </c>
      <c r="K12" s="18">
        <v>-10.413124042327775</v>
      </c>
      <c r="L12" s="18">
        <v>-11.825931301556189</v>
      </c>
      <c r="M12" s="18">
        <v>-8.332284384112132</v>
      </c>
      <c r="N12" s="18">
        <v>-3.1254215943888033</v>
      </c>
      <c r="O12" s="18">
        <v>0.11327695795094461</v>
      </c>
      <c r="P12" s="18">
        <v>0.9783294082641585</v>
      </c>
      <c r="Q12" s="18">
        <v>1.0299974068495918</v>
      </c>
      <c r="R12" s="18">
        <v>1.0411222270253664</v>
      </c>
      <c r="S12" s="18">
        <v>1.4877787714962578</v>
      </c>
      <c r="T12" s="18">
        <v>3.865226247434279</v>
      </c>
      <c r="U12" s="18">
        <v>8.728207585959202</v>
      </c>
      <c r="V12" s="18">
        <v>13.23847322437703</v>
      </c>
      <c r="W12" s="18">
        <v>13.46199348083137</v>
      </c>
      <c r="X12" s="18">
        <v>9.186090856054545</v>
      </c>
      <c r="Y12" s="18">
        <v>4.196055780241459</v>
      </c>
      <c r="Z12" s="18">
        <v>1.5899828176732833</v>
      </c>
    </row>
    <row r="13" spans="1:26" s="18" customFormat="1" ht="14.25">
      <c r="A13" s="30" t="s">
        <v>9</v>
      </c>
      <c r="B13" s="18">
        <v>1.2752124876412907</v>
      </c>
      <c r="C13" s="18">
        <v>7.810628537384295</v>
      </c>
      <c r="D13" s="18">
        <v>16.231285850062456</v>
      </c>
      <c r="E13" s="18">
        <v>17.115886764022044</v>
      </c>
      <c r="F13" s="18">
        <v>6.166304673509214</v>
      </c>
      <c r="G13" s="18">
        <v>-9.50987137868619</v>
      </c>
      <c r="H13" s="18">
        <v>-17.980746438337942</v>
      </c>
      <c r="I13" s="18">
        <v>-14.624589488254252</v>
      </c>
      <c r="J13" s="18">
        <v>-5.867212588170598</v>
      </c>
      <c r="K13" s="18">
        <v>-0.6056514310949463</v>
      </c>
      <c r="L13" s="18">
        <v>0.016573893935343104</v>
      </c>
      <c r="M13" s="18">
        <v>2.263560892198955</v>
      </c>
      <c r="N13" s="18">
        <v>9.883635146174443</v>
      </c>
      <c r="O13" s="18">
        <v>17.418936033898543</v>
      </c>
      <c r="P13" s="18">
        <v>15.575517390835818</v>
      </c>
      <c r="Q13" s="18">
        <v>2.5515410795893905</v>
      </c>
      <c r="R13" s="18">
        <v>-12.440250018020498</v>
      </c>
      <c r="S13" s="18">
        <v>-18.172330109355773</v>
      </c>
      <c r="T13" s="18">
        <v>-12.723794992140022</v>
      </c>
      <c r="U13" s="18">
        <v>-4.14612593432541</v>
      </c>
      <c r="V13" s="18">
        <v>-0.21616826067992267</v>
      </c>
      <c r="W13" s="18">
        <v>0.13082721693106403</v>
      </c>
      <c r="X13" s="18">
        <v>3.579542234026475</v>
      </c>
      <c r="Y13" s="18">
        <v>11.97216246157299</v>
      </c>
      <c r="Z13" s="18">
        <v>18.079276963961984</v>
      </c>
    </row>
    <row r="14" spans="1:26" s="18" customFormat="1" ht="14.25">
      <c r="A14" s="30" t="s">
        <v>12</v>
      </c>
      <c r="B14" s="18">
        <v>-14.44602263082131</v>
      </c>
      <c r="C14" s="18">
        <v>-27.157908633936053</v>
      </c>
      <c r="D14" s="18">
        <v>-36.6977501756142</v>
      </c>
      <c r="E14" s="18">
        <v>-42.1600902680688</v>
      </c>
      <c r="F14" s="18">
        <v>-43.30130827443966</v>
      </c>
      <c r="G14" s="18">
        <v>-40.538701294050206</v>
      </c>
      <c r="H14" s="18">
        <v>-34.82404604761289</v>
      </c>
      <c r="I14" s="18">
        <v>-27.423185952242555</v>
      </c>
      <c r="J14" s="18">
        <v>-19.652452023762876</v>
      </c>
      <c r="K14" s="18">
        <v>-12.630242648842195</v>
      </c>
      <c r="L14" s="18">
        <v>-7.0963244035720665</v>
      </c>
      <c r="M14" s="18">
        <v>-3.3338990894828315</v>
      </c>
      <c r="N14" s="18">
        <v>-1.2044236071852235</v>
      </c>
      <c r="O14" s="18">
        <v>-0.27848022813388473</v>
      </c>
      <c r="P14" s="18">
        <v>-0.023906331240691768</v>
      </c>
      <c r="Q14" s="18">
        <v>-8.180883833910952E-06</v>
      </c>
      <c r="R14" s="18">
        <v>-0.006797435825915268</v>
      </c>
      <c r="S14" s="18">
        <v>-0.15064639762795623</v>
      </c>
      <c r="T14" s="18">
        <v>-0.8095000374668865</v>
      </c>
      <c r="U14" s="18">
        <v>-2.506571159049701</v>
      </c>
      <c r="V14" s="18">
        <v>-5.72509197413372</v>
      </c>
      <c r="W14" s="18">
        <v>-10.712515522999015</v>
      </c>
      <c r="X14" s="18">
        <v>-17.32670541328645</v>
      </c>
      <c r="Y14" s="18">
        <v>-24.96801801240353</v>
      </c>
      <c r="Z14" s="18">
        <v>-32.6216753362931</v>
      </c>
    </row>
    <row r="15" spans="1:26" s="18" customFormat="1" ht="14.25">
      <c r="A15" s="30" t="s">
        <v>10</v>
      </c>
      <c r="B15" s="18">
        <v>-99.91680760102241</v>
      </c>
      <c r="C15" s="18">
        <v>-392.8694062075913</v>
      </c>
      <c r="D15" s="18">
        <v>-828.858529951953</v>
      </c>
      <c r="E15" s="18">
        <v>-1274.314768711712</v>
      </c>
      <c r="F15" s="18">
        <v>-1543.376586334219</v>
      </c>
      <c r="G15" s="18">
        <v>-1506.1232532988063</v>
      </c>
      <c r="H15" s="18">
        <v>-1181.2179283967985</v>
      </c>
      <c r="I15" s="18">
        <v>-722.0385348484231</v>
      </c>
      <c r="J15" s="18">
        <v>-310.22367637059324</v>
      </c>
      <c r="K15" s="18">
        <v>-59.469251141866025</v>
      </c>
      <c r="L15" s="18">
        <v>-5.238259911665578</v>
      </c>
      <c r="M15" s="18">
        <v>-150.640756287033</v>
      </c>
      <c r="N15" s="18">
        <v>-483.3977187681654</v>
      </c>
      <c r="O15" s="18">
        <v>-936.4432506617143</v>
      </c>
      <c r="P15" s="18">
        <v>-1357.9355741442675</v>
      </c>
      <c r="Q15" s="18">
        <v>-1563.9071265100763</v>
      </c>
      <c r="R15" s="18">
        <v>-1453.1910416602157</v>
      </c>
      <c r="S15" s="18">
        <v>-1080.9822177978715</v>
      </c>
      <c r="T15" s="18">
        <v>-618.0380164006424</v>
      </c>
      <c r="U15" s="18">
        <v>-236.37134581009153</v>
      </c>
      <c r="V15" s="18">
        <v>-29.423321100645428</v>
      </c>
      <c r="W15" s="18">
        <v>-20.95193841638677</v>
      </c>
      <c r="X15" s="18">
        <v>-211.40546183599037</v>
      </c>
      <c r="Y15" s="18">
        <v>-580.6303334756883</v>
      </c>
      <c r="Z15" s="18">
        <v>-1042.5518608865862</v>
      </c>
    </row>
    <row r="16" spans="1:26" s="18" customFormat="1" ht="14.25">
      <c r="A16" s="30" t="s">
        <v>13</v>
      </c>
      <c r="B16" s="18">
        <v>5197.322163300669</v>
      </c>
      <c r="C16" s="18">
        <v>4876.576753680695</v>
      </c>
      <c r="D16" s="18">
        <v>4380.973805015546</v>
      </c>
      <c r="E16" s="18">
        <v>3762.4063243252704</v>
      </c>
      <c r="F16" s="18">
        <v>3081.7135777311732</v>
      </c>
      <c r="G16" s="18">
        <v>2399.661993872421</v>
      </c>
      <c r="H16" s="18">
        <v>1768.6556678930554</v>
      </c>
      <c r="I16" s="18">
        <v>1226.63068366486</v>
      </c>
      <c r="J16" s="18">
        <v>794.0652940598247</v>
      </c>
      <c r="K16" s="18">
        <v>474.3403836794364</v>
      </c>
      <c r="L16" s="18">
        <v>256.9711214332399</v>
      </c>
      <c r="M16" s="18">
        <v>122.6612701513126</v>
      </c>
      <c r="N16" s="18">
        <v>48.830063889210784</v>
      </c>
      <c r="O16" s="18">
        <v>14.287528248652027</v>
      </c>
      <c r="P16" s="18">
        <v>2.070120133486332</v>
      </c>
      <c r="Q16" s="18">
        <v>0.0050138878783434525</v>
      </c>
      <c r="R16" s="18">
        <v>-0.7916804920110836</v>
      </c>
      <c r="S16" s="18">
        <v>-8.716956344011582</v>
      </c>
      <c r="T16" s="18">
        <v>-34.67009433092005</v>
      </c>
      <c r="U16" s="18">
        <v>-94.0661617992931</v>
      </c>
      <c r="V16" s="18">
        <v>-206.97092116479786</v>
      </c>
      <c r="W16" s="18">
        <v>-395.96071919146664</v>
      </c>
      <c r="X16" s="18">
        <v>-681.9405919891369</v>
      </c>
      <c r="Y16" s="18">
        <v>-1078.7521061040604</v>
      </c>
      <c r="Z16" s="18">
        <v>-1587.8201532333965</v>
      </c>
    </row>
  </sheetData>
  <mergeCells count="2">
    <mergeCell ref="D2:E2"/>
    <mergeCell ref="A3:B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~Kot~</cp:lastModifiedBy>
  <cp:lastPrinted>2007-10-17T07:02:51Z</cp:lastPrinted>
  <dcterms:created xsi:type="dcterms:W3CDTF">2007-10-02T12:58:10Z</dcterms:created>
  <dcterms:modified xsi:type="dcterms:W3CDTF">2007-10-17T10:37:47Z</dcterms:modified>
  <cp:category/>
  <cp:version/>
  <cp:contentType/>
  <cp:contentStatus/>
</cp:coreProperties>
</file>