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1"/>
  </bookViews>
  <sheets>
    <sheet name="Расчеты" sheetId="1" r:id="rId1"/>
    <sheet name="Диаграмм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<sst xmlns="http://schemas.openxmlformats.org/spreadsheetml/2006/main" count="123" uniqueCount="61">
  <si>
    <t>Исходные данные:</t>
  </si>
  <si>
    <t>Исследуемые точки:</t>
  </si>
  <si>
    <t>A0=</t>
  </si>
  <si>
    <t>A1=</t>
  </si>
  <si>
    <t>A2=</t>
  </si>
  <si>
    <t>k1=</t>
  </si>
  <si>
    <t>k2=</t>
  </si>
  <si>
    <t>a1=</t>
  </si>
  <si>
    <t>b1=</t>
  </si>
  <si>
    <t>a2=</t>
  </si>
  <si>
    <t>b2=</t>
  </si>
  <si>
    <t>t0=</t>
  </si>
  <si>
    <t>∆t=</t>
  </si>
  <si>
    <t>t=</t>
  </si>
  <si>
    <t>S=</t>
  </si>
  <si>
    <t>St=</t>
  </si>
  <si>
    <t>Stt=</t>
  </si>
  <si>
    <t>tmax=</t>
  </si>
  <si>
    <t>φ=</t>
  </si>
  <si>
    <t>φt=</t>
  </si>
  <si>
    <t>φtt=</t>
  </si>
  <si>
    <t>φ0=</t>
  </si>
  <si>
    <t>∆φ=</t>
  </si>
  <si>
    <t>α1=</t>
  </si>
  <si>
    <t>α2=</t>
  </si>
  <si>
    <t>α3=</t>
  </si>
  <si>
    <t>α4=</t>
  </si>
  <si>
    <t>β1=</t>
  </si>
  <si>
    <t>β2=</t>
  </si>
  <si>
    <t>β3=</t>
  </si>
  <si>
    <t>β4=</t>
  </si>
  <si>
    <t>R2=</t>
  </si>
  <si>
    <t>r3=</t>
  </si>
  <si>
    <t>R4=</t>
  </si>
  <si>
    <t>ξ=</t>
  </si>
  <si>
    <t>ξt=</t>
  </si>
  <si>
    <t>ξtt=</t>
  </si>
  <si>
    <t>∆ξ=</t>
  </si>
  <si>
    <t>ξ0=</t>
  </si>
  <si>
    <t>Тело№1:</t>
  </si>
  <si>
    <t>x=</t>
  </si>
  <si>
    <t>y=</t>
  </si>
  <si>
    <t>xt=</t>
  </si>
  <si>
    <t>yt=</t>
  </si>
  <si>
    <t>xtt=</t>
  </si>
  <si>
    <t>ytt=</t>
  </si>
  <si>
    <t>ν=</t>
  </si>
  <si>
    <t>a=</t>
  </si>
  <si>
    <t>an=</t>
  </si>
  <si>
    <t>ar=</t>
  </si>
  <si>
    <t>Ux=</t>
  </si>
  <si>
    <t>Uy=</t>
  </si>
  <si>
    <t>Тело №2:</t>
  </si>
  <si>
    <t>Тело №3:</t>
  </si>
  <si>
    <t>Тело №4:</t>
  </si>
  <si>
    <t>ρ=</t>
  </si>
  <si>
    <t>Схема:</t>
  </si>
  <si>
    <t>Тело 1:</t>
  </si>
  <si>
    <t>Тело 2:</t>
  </si>
  <si>
    <t>Тело 3:</t>
  </si>
  <si>
    <t>Тело 4: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</si>
</sst>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62"/>
      <name val="Arial Cyr"/>
      <family val="0"/>
    </font>
    <font>
      <b/>
      <sz val="10"/>
      <color indexed="16"/>
      <name val="Arial Cyr"/>
      <family val="0"/>
    </font>
    <font>
      <b/>
      <sz val="10"/>
      <color indexed="59"/>
      <name val="Arial Cyr"/>
      <family val="0"/>
    </font>
    <font>
      <b/>
      <sz val="10"/>
      <color indexed="56"/>
      <name val="Arial Cyr"/>
      <family val="0"/>
    </font>
    <font>
      <b/>
      <sz val="10"/>
      <color indexed="18"/>
      <name val="Arial Cyr"/>
      <family val="0"/>
    </font>
    <font>
      <b/>
      <sz val="10"/>
      <color indexed="6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4.5"/>
      <name val="Arial Cyr"/>
      <family val="0"/>
    </font>
    <font>
      <sz val="8"/>
      <name val="Arial Cyr"/>
      <family val="0"/>
    </font>
    <font>
      <sz val="9.25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2" fontId="2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2" fillId="0" borderId="1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6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Диаграммы!$A$19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Диаграммы!$B$19:$Z$19</c:f>
              <c:numCache/>
            </c:numRef>
          </c:val>
          <c:smooth val="0"/>
        </c:ser>
        <c:ser>
          <c:idx val="1"/>
          <c:order val="1"/>
          <c:tx>
            <c:strRef>
              <c:f>Диаграммы!$A$21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Диаграммы!$B$21:$Z$21</c:f>
              <c:numCache/>
            </c:numRef>
          </c:val>
          <c:smooth val="0"/>
        </c:ser>
        <c:ser>
          <c:idx val="2"/>
          <c:order val="2"/>
          <c:tx>
            <c:strRef>
              <c:f>Диаграммы!$A$23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Диаграммы!$B$23:$Z$23</c:f>
              <c:numCache/>
            </c:numRef>
          </c:val>
          <c:smooth val="0"/>
        </c:ser>
        <c:marker val="1"/>
        <c:axId val="7884091"/>
        <c:axId val="3847956"/>
      </c:lineChart>
      <c:catAx>
        <c:axId val="7884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7956"/>
        <c:crosses val="autoZero"/>
        <c:auto val="1"/>
        <c:lblOffset val="100"/>
        <c:noMultiLvlLbl val="0"/>
      </c:catAx>
      <c:valAx>
        <c:axId val="38479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4091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Диаграммы!$A$166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Диаграммы!$B$166:$Z$166</c:f>
              <c:numCache/>
            </c:numRef>
          </c:val>
          <c:smooth val="0"/>
        </c:ser>
        <c:ser>
          <c:idx val="1"/>
          <c:order val="1"/>
          <c:tx>
            <c:strRef>
              <c:f>Диаграммы!$A$168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Диаграммы!$B$168:$Z$168</c:f>
              <c:numCache/>
            </c:numRef>
          </c:val>
          <c:smooth val="0"/>
        </c:ser>
        <c:ser>
          <c:idx val="2"/>
          <c:order val="2"/>
          <c:tx>
            <c:strRef>
              <c:f>Диаграммы!$A$170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Диаграммы!$B$170:$Z$170</c:f>
              <c:numCache/>
            </c:numRef>
          </c:val>
          <c:smooth val="0"/>
        </c:ser>
        <c:marker val="1"/>
        <c:axId val="47179781"/>
        <c:axId val="21964846"/>
      </c:lineChart>
      <c:catAx>
        <c:axId val="47179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64846"/>
        <c:crosses val="autoZero"/>
        <c:auto val="1"/>
        <c:lblOffset val="100"/>
        <c:noMultiLvlLbl val="0"/>
      </c:catAx>
      <c:valAx>
        <c:axId val="2196484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7179781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Диаграммы!$A$167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Диаграммы!$B$167:$Z$167</c:f>
              <c:numCache/>
            </c:numRef>
          </c:val>
          <c:smooth val="0"/>
        </c:ser>
        <c:ser>
          <c:idx val="1"/>
          <c:order val="1"/>
          <c:tx>
            <c:strRef>
              <c:f>Диаграммы!$A$169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Диаграммы!$B$169:$Z$169</c:f>
              <c:numCache/>
            </c:numRef>
          </c:val>
          <c:smooth val="0"/>
        </c:ser>
        <c:ser>
          <c:idx val="2"/>
          <c:order val="2"/>
          <c:tx>
            <c:strRef>
              <c:f>Диаграммы!$A$171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Диаграммы!$B$171:$Z$171</c:f>
              <c:numCache/>
            </c:numRef>
          </c:val>
          <c:smooth val="0"/>
        </c:ser>
        <c:marker val="1"/>
        <c:axId val="63465887"/>
        <c:axId val="34322072"/>
      </c:lineChart>
      <c:catAx>
        <c:axId val="63465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22072"/>
        <c:crosses val="autoZero"/>
        <c:auto val="1"/>
        <c:lblOffset val="100"/>
        <c:noMultiLvlLbl val="0"/>
      </c:catAx>
      <c:valAx>
        <c:axId val="3432207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465887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Траектория движения: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215"/>
          <c:w val="0.88375"/>
          <c:h val="0.85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Диаграммы!$A$167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Диаграммы!$B$166:$Z$166</c:f>
              <c:numCache/>
            </c:numRef>
          </c:xVal>
          <c:yVal>
            <c:numRef>
              <c:f>Диаграммы!$B$167:$Z$167</c:f>
              <c:numCache/>
            </c:numRef>
          </c:yVal>
          <c:smooth val="1"/>
        </c:ser>
        <c:axId val="40463193"/>
        <c:axId val="28624418"/>
      </c:scatterChart>
      <c:valAx>
        <c:axId val="40463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624418"/>
        <c:crosses val="autoZero"/>
        <c:crossBetween val="midCat"/>
        <c:dispUnits/>
      </c:valAx>
      <c:valAx>
        <c:axId val="2862441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046319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25"/>
          <c:y val="0.51625"/>
          <c:w val="0.0715"/>
          <c:h val="0.0455"/>
        </c:manualLayout>
      </c:layout>
      <c:overlay val="0"/>
      <c:txPr>
        <a:bodyPr vert="horz" rot="0"/>
        <a:lstStyle/>
        <a:p>
          <a:pPr>
            <a:defRPr lang="en-US" cap="none" sz="45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Диаграммы!$A$20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Диаграммы!$B$20:$Z$20</c:f>
              <c:numCache/>
            </c:numRef>
          </c:val>
          <c:smooth val="0"/>
        </c:ser>
        <c:ser>
          <c:idx val="1"/>
          <c:order val="1"/>
          <c:tx>
            <c:strRef>
              <c:f>Диаграммы!$A$22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Диаграммы!$B$22:$Z$22</c:f>
              <c:numCache/>
            </c:numRef>
          </c:val>
          <c:smooth val="0"/>
        </c:ser>
        <c:ser>
          <c:idx val="2"/>
          <c:order val="2"/>
          <c:tx>
            <c:strRef>
              <c:f>Диаграммы!$A$24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Диаграммы!$B$24:$Z$24</c:f>
              <c:numCache/>
            </c:numRef>
          </c:val>
          <c:smooth val="0"/>
        </c:ser>
        <c:marker val="1"/>
        <c:axId val="34631605"/>
        <c:axId val="43248990"/>
      </c:lineChart>
      <c:catAx>
        <c:axId val="34631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48990"/>
        <c:crosses val="autoZero"/>
        <c:auto val="1"/>
        <c:lblOffset val="100"/>
        <c:noMultiLvlLbl val="0"/>
      </c:catAx>
      <c:valAx>
        <c:axId val="43248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31605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Траектория движения: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Диаграммы!$A$20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Диаграммы!$B$19:$Z$19</c:f>
              <c:numCache/>
            </c:numRef>
          </c:xVal>
          <c:yVal>
            <c:numRef>
              <c:f>Диаграммы!$B$20:$Z$20</c:f>
              <c:numCache/>
            </c:numRef>
          </c:yVal>
          <c:smooth val="1"/>
        </c:ser>
        <c:axId val="53696591"/>
        <c:axId val="13507272"/>
      </c:scatterChart>
      <c:valAx>
        <c:axId val="53696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507272"/>
        <c:crosses val="autoZero"/>
        <c:crossBetween val="midCat"/>
        <c:dispUnits/>
      </c:valAx>
      <c:valAx>
        <c:axId val="13507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9659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Диаграммы!$A$67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Диаграммы!$B$67:$Z$67</c:f>
              <c:numCache/>
            </c:numRef>
          </c:val>
          <c:smooth val="0"/>
        </c:ser>
        <c:ser>
          <c:idx val="1"/>
          <c:order val="1"/>
          <c:tx>
            <c:strRef>
              <c:f>Диаграммы!$A$69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Диаграммы!$B$69:$Z$69</c:f>
              <c:numCache/>
            </c:numRef>
          </c:val>
          <c:smooth val="0"/>
        </c:ser>
        <c:ser>
          <c:idx val="2"/>
          <c:order val="2"/>
          <c:tx>
            <c:strRef>
              <c:f>Диаграммы!$A$71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Диаграммы!$B$71:$Z$71</c:f>
              <c:numCache/>
            </c:numRef>
          </c:val>
          <c:smooth val="0"/>
        </c:ser>
        <c:marker val="1"/>
        <c:axId val="54456585"/>
        <c:axId val="20347218"/>
      </c:lineChart>
      <c:catAx>
        <c:axId val="54456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347218"/>
        <c:crosses val="autoZero"/>
        <c:auto val="1"/>
        <c:lblOffset val="100"/>
        <c:noMultiLvlLbl val="0"/>
      </c:catAx>
      <c:valAx>
        <c:axId val="20347218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456585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Диаграммы!$A$68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Диаграммы!$B$68:$Z$68</c:f>
              <c:numCache/>
            </c:numRef>
          </c:val>
          <c:smooth val="0"/>
        </c:ser>
        <c:ser>
          <c:idx val="1"/>
          <c:order val="1"/>
          <c:tx>
            <c:strRef>
              <c:f>Диаграммы!$A$70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Диаграммы!$B$70:$Z$70</c:f>
              <c:numCache/>
            </c:numRef>
          </c:val>
          <c:smooth val="0"/>
        </c:ser>
        <c:ser>
          <c:idx val="2"/>
          <c:order val="2"/>
          <c:tx>
            <c:strRef>
              <c:f>Диаграммы!$A$72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Диаграммы!$B$72:$Z$72</c:f>
              <c:numCache/>
            </c:numRef>
          </c:val>
          <c:smooth val="0"/>
        </c:ser>
        <c:marker val="1"/>
        <c:axId val="48907235"/>
        <c:axId val="37511932"/>
      </c:line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11932"/>
        <c:crosses val="autoZero"/>
        <c:auto val="1"/>
        <c:lblOffset val="100"/>
        <c:noMultiLvlLbl val="0"/>
      </c:catAx>
      <c:valAx>
        <c:axId val="3751193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8907235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Траектория движения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Диаграммы!$A$68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Диаграммы!$B$67:$Z$67</c:f>
              <c:numCache/>
            </c:numRef>
          </c:xVal>
          <c:yVal>
            <c:numRef>
              <c:f>Диаграммы!$B$68:$Z$68</c:f>
              <c:numCache/>
            </c:numRef>
          </c:yVal>
          <c:smooth val="1"/>
        </c:ser>
        <c:axId val="2063069"/>
        <c:axId val="18567622"/>
      </c:scatterChart>
      <c:valAx>
        <c:axId val="2063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67622"/>
        <c:crosses val="autoZero"/>
        <c:crossBetween val="midCat"/>
        <c:dispUnits/>
      </c:valAx>
      <c:valAx>
        <c:axId val="18567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3069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Диаграммы!$A$114</c:f>
              <c:strCache>
                <c:ptCount val="1"/>
                <c:pt idx="0">
                  <c:v>x=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Диаграммы!$B$114:$Z$114</c:f>
              <c:numCache/>
            </c:numRef>
          </c:val>
          <c:smooth val="0"/>
        </c:ser>
        <c:ser>
          <c:idx val="1"/>
          <c:order val="1"/>
          <c:tx>
            <c:strRef>
              <c:f>Диаграммы!$A$116</c:f>
              <c:strCache>
                <c:ptCount val="1"/>
                <c:pt idx="0">
                  <c:v>xt=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Диаграммы!$B$116:$Z$116</c:f>
              <c:numCache/>
            </c:numRef>
          </c:val>
          <c:smooth val="0"/>
        </c:ser>
        <c:ser>
          <c:idx val="2"/>
          <c:order val="2"/>
          <c:tx>
            <c:strRef>
              <c:f>Диаграммы!$A$118</c:f>
              <c:strCache>
                <c:ptCount val="1"/>
                <c:pt idx="0">
                  <c:v>xtt=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Диаграммы!$B$118:$Z$118</c:f>
              <c:numCache/>
            </c:numRef>
          </c:val>
          <c:smooth val="0"/>
        </c:ser>
        <c:marker val="1"/>
        <c:axId val="32890871"/>
        <c:axId val="27582384"/>
      </c:line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82384"/>
        <c:crosses val="autoZero"/>
        <c:auto val="1"/>
        <c:lblOffset val="100"/>
        <c:noMultiLvlLbl val="0"/>
      </c:catAx>
      <c:valAx>
        <c:axId val="27582384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890871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Диаграммы!$A$115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Диаграммы!$B$115:$Z$115</c:f>
              <c:numCache/>
            </c:numRef>
          </c:val>
          <c:smooth val="0"/>
        </c:ser>
        <c:ser>
          <c:idx val="1"/>
          <c:order val="1"/>
          <c:tx>
            <c:strRef>
              <c:f>Диаграммы!$A$117</c:f>
              <c:strCache>
                <c:ptCount val="1"/>
                <c:pt idx="0">
                  <c:v>yt=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Диаграммы!$B$117:$Z$117</c:f>
              <c:numCache/>
            </c:numRef>
          </c:val>
          <c:smooth val="0"/>
        </c:ser>
        <c:ser>
          <c:idx val="2"/>
          <c:order val="2"/>
          <c:tx>
            <c:strRef>
              <c:f>Диаграммы!$A$119</c:f>
              <c:strCache>
                <c:ptCount val="1"/>
                <c:pt idx="0">
                  <c:v>ytt=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Диаграммы!$B$119:$Z$119</c:f>
              <c:numCache/>
            </c:numRef>
          </c:val>
          <c:smooth val="0"/>
        </c:ser>
        <c:marker val="1"/>
        <c:axId val="46914865"/>
        <c:axId val="19580602"/>
      </c:lineChart>
      <c:catAx>
        <c:axId val="46914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80602"/>
        <c:crosses val="autoZero"/>
        <c:auto val="1"/>
        <c:lblOffset val="100"/>
        <c:noMultiLvlLbl val="0"/>
      </c:catAx>
      <c:valAx>
        <c:axId val="1958060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6914865"/>
        <c:crossesAt val="1"/>
        <c:crossBetween val="between"/>
        <c:dispUnits/>
      </c:valAx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Траектория движения: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Диаграммы!$A$115</c:f>
              <c:strCache>
                <c:ptCount val="1"/>
                <c:pt idx="0">
                  <c:v>y=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Диаграммы!$B$114:$Z$114</c:f>
              <c:numCache/>
            </c:numRef>
          </c:xVal>
          <c:yVal>
            <c:numRef>
              <c:f>Диаграммы!$B$115:$Z$115</c:f>
              <c:numCache/>
            </c:numRef>
          </c:yVal>
          <c:smooth val="1"/>
        </c:ser>
        <c:axId val="42007691"/>
        <c:axId val="42524900"/>
      </c:scatterChart>
      <c:valAx>
        <c:axId val="42007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24900"/>
        <c:crosses val="autoZero"/>
        <c:crossBetween val="midCat"/>
        <c:dispUnits/>
      </c:valAx>
      <c:valAx>
        <c:axId val="42524900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2007691"/>
        <c:crosses val="autoZero"/>
        <c:crossBetween val="midCat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333375</xdr:colOff>
      <xdr:row>1</xdr:row>
      <xdr:rowOff>152400</xdr:rowOff>
    </xdr:from>
    <xdr:to>
      <xdr:col>12</xdr:col>
      <xdr:colOff>323850</xdr:colOff>
      <xdr:row>5</xdr:row>
      <xdr:rowOff>76200</xdr:rowOff>
    </xdr:to>
    <xdr:sp>
      <xdr:nvSpPr>
        <xdr:cNvPr id="1" name="Oval 1"/>
        <xdr:cNvSpPr>
          <a:spLocks/>
        </xdr:cNvSpPr>
      </xdr:nvSpPr>
      <xdr:spPr>
        <a:xfrm>
          <a:off x="9077325" y="314325"/>
          <a:ext cx="83820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485775</xdr:colOff>
      <xdr:row>2</xdr:row>
      <xdr:rowOff>95250</xdr:rowOff>
    </xdr:from>
    <xdr:to>
      <xdr:col>12</xdr:col>
      <xdr:colOff>180975</xdr:colOff>
      <xdr:row>4</xdr:row>
      <xdr:rowOff>114300</xdr:rowOff>
    </xdr:to>
    <xdr:sp>
      <xdr:nvSpPr>
        <xdr:cNvPr id="2" name="Oval 3"/>
        <xdr:cNvSpPr>
          <a:spLocks/>
        </xdr:cNvSpPr>
      </xdr:nvSpPr>
      <xdr:spPr>
        <a:xfrm>
          <a:off x="9229725" y="419100"/>
          <a:ext cx="54292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133350</xdr:colOff>
      <xdr:row>1</xdr:row>
      <xdr:rowOff>9525</xdr:rowOff>
    </xdr:from>
    <xdr:to>
      <xdr:col>15</xdr:col>
      <xdr:colOff>561975</xdr:colOff>
      <xdr:row>5</xdr:row>
      <xdr:rowOff>152400</xdr:rowOff>
    </xdr:to>
    <xdr:sp>
      <xdr:nvSpPr>
        <xdr:cNvPr id="3" name="Oval 4"/>
        <xdr:cNvSpPr>
          <a:spLocks/>
        </xdr:cNvSpPr>
      </xdr:nvSpPr>
      <xdr:spPr>
        <a:xfrm>
          <a:off x="11420475" y="171450"/>
          <a:ext cx="1276350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1</xdr:row>
      <xdr:rowOff>0</xdr:rowOff>
    </xdr:from>
    <xdr:to>
      <xdr:col>14</xdr:col>
      <xdr:colOff>685800</xdr:colOff>
      <xdr:row>2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9601200" y="161925"/>
          <a:ext cx="23717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9525</xdr:colOff>
      <xdr:row>4</xdr:row>
      <xdr:rowOff>66675</xdr:rowOff>
    </xdr:from>
    <xdr:to>
      <xdr:col>15</xdr:col>
      <xdr:colOff>0</xdr:colOff>
      <xdr:row>5</xdr:row>
      <xdr:rowOff>152400</xdr:rowOff>
    </xdr:to>
    <xdr:sp>
      <xdr:nvSpPr>
        <xdr:cNvPr id="5" name="Line 6"/>
        <xdr:cNvSpPr>
          <a:spLocks/>
        </xdr:cNvSpPr>
      </xdr:nvSpPr>
      <xdr:spPr>
        <a:xfrm>
          <a:off x="9601200" y="714375"/>
          <a:ext cx="25336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323850</xdr:colOff>
      <xdr:row>3</xdr:row>
      <xdr:rowOff>114300</xdr:rowOff>
    </xdr:from>
    <xdr:to>
      <xdr:col>12</xdr:col>
      <xdr:colOff>323850</xdr:colOff>
      <xdr:row>7</xdr:row>
      <xdr:rowOff>47625</xdr:rowOff>
    </xdr:to>
    <xdr:sp>
      <xdr:nvSpPr>
        <xdr:cNvPr id="6" name="Line 7"/>
        <xdr:cNvSpPr>
          <a:spLocks/>
        </xdr:cNvSpPr>
      </xdr:nvSpPr>
      <xdr:spPr>
        <a:xfrm>
          <a:off x="9915525" y="6000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219075</xdr:colOff>
      <xdr:row>7</xdr:row>
      <xdr:rowOff>28575</xdr:rowOff>
    </xdr:from>
    <xdr:to>
      <xdr:col>12</xdr:col>
      <xdr:colOff>457200</xdr:colOff>
      <xdr:row>7</xdr:row>
      <xdr:rowOff>152400</xdr:rowOff>
    </xdr:to>
    <xdr:sp>
      <xdr:nvSpPr>
        <xdr:cNvPr id="7" name="Rectangle 8"/>
        <xdr:cNvSpPr>
          <a:spLocks/>
        </xdr:cNvSpPr>
      </xdr:nvSpPr>
      <xdr:spPr>
        <a:xfrm>
          <a:off x="9810750" y="1162050"/>
          <a:ext cx="2381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628650</xdr:colOff>
      <xdr:row>3</xdr:row>
      <xdr:rowOff>47625</xdr:rowOff>
    </xdr:from>
    <xdr:to>
      <xdr:col>15</xdr:col>
      <xdr:colOff>19050</xdr:colOff>
      <xdr:row>3</xdr:row>
      <xdr:rowOff>123825</xdr:rowOff>
    </xdr:to>
    <xdr:sp>
      <xdr:nvSpPr>
        <xdr:cNvPr id="8" name="Oval 9"/>
        <xdr:cNvSpPr>
          <a:spLocks/>
        </xdr:cNvSpPr>
      </xdr:nvSpPr>
      <xdr:spPr>
        <a:xfrm>
          <a:off x="11915775" y="533400"/>
          <a:ext cx="2381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647700</xdr:colOff>
      <xdr:row>3</xdr:row>
      <xdr:rowOff>76200</xdr:rowOff>
    </xdr:from>
    <xdr:to>
      <xdr:col>12</xdr:col>
      <xdr:colOff>47625</xdr:colOff>
      <xdr:row>3</xdr:row>
      <xdr:rowOff>152400</xdr:rowOff>
    </xdr:to>
    <xdr:sp>
      <xdr:nvSpPr>
        <xdr:cNvPr id="9" name="Oval 11"/>
        <xdr:cNvSpPr>
          <a:spLocks/>
        </xdr:cNvSpPr>
      </xdr:nvSpPr>
      <xdr:spPr>
        <a:xfrm>
          <a:off x="9391650" y="561975"/>
          <a:ext cx="24765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466725</xdr:colOff>
      <xdr:row>7</xdr:row>
      <xdr:rowOff>38100</xdr:rowOff>
    </xdr:from>
    <xdr:ext cx="161925" cy="180975"/>
    <xdr:sp>
      <xdr:nvSpPr>
        <xdr:cNvPr id="10" name="TextBox 12"/>
        <xdr:cNvSpPr txBox="1">
          <a:spLocks noChangeArrowheads="1"/>
        </xdr:cNvSpPr>
      </xdr:nvSpPr>
      <xdr:spPr>
        <a:xfrm>
          <a:off x="9210675" y="11715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twoCellAnchor>
    <xdr:from>
      <xdr:col>11</xdr:col>
      <xdr:colOff>666750</xdr:colOff>
      <xdr:row>7</xdr:row>
      <xdr:rowOff>76200</xdr:rowOff>
    </xdr:from>
    <xdr:to>
      <xdr:col>12</xdr:col>
      <xdr:colOff>228600</xdr:colOff>
      <xdr:row>7</xdr:row>
      <xdr:rowOff>85725</xdr:rowOff>
    </xdr:to>
    <xdr:sp>
      <xdr:nvSpPr>
        <xdr:cNvPr id="11" name="Line 13"/>
        <xdr:cNvSpPr>
          <a:spLocks/>
        </xdr:cNvSpPr>
      </xdr:nvSpPr>
      <xdr:spPr>
        <a:xfrm flipV="1">
          <a:off x="9410700" y="1209675"/>
          <a:ext cx="409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85725</xdr:colOff>
      <xdr:row>1</xdr:row>
      <xdr:rowOff>9525</xdr:rowOff>
    </xdr:from>
    <xdr:ext cx="161925" cy="361950"/>
    <xdr:sp>
      <xdr:nvSpPr>
        <xdr:cNvPr id="12" name="TextBox 14"/>
        <xdr:cNvSpPr txBox="1">
          <a:spLocks noChangeArrowheads="1"/>
        </xdr:cNvSpPr>
      </xdr:nvSpPr>
      <xdr:spPr>
        <a:xfrm>
          <a:off x="8829675" y="171450"/>
          <a:ext cx="16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
</a:t>
          </a:r>
        </a:p>
      </xdr:txBody>
    </xdr:sp>
    <xdr:clientData/>
  </xdr:oneCellAnchor>
  <xdr:twoCellAnchor>
    <xdr:from>
      <xdr:col>11</xdr:col>
      <xdr:colOff>228600</xdr:colOff>
      <xdr:row>1</xdr:row>
      <xdr:rowOff>95250</xdr:rowOff>
    </xdr:from>
    <xdr:to>
      <xdr:col>11</xdr:col>
      <xdr:colOff>485775</xdr:colOff>
      <xdr:row>2</xdr:row>
      <xdr:rowOff>38100</xdr:rowOff>
    </xdr:to>
    <xdr:sp>
      <xdr:nvSpPr>
        <xdr:cNvPr id="13" name="Line 15"/>
        <xdr:cNvSpPr>
          <a:spLocks/>
        </xdr:cNvSpPr>
      </xdr:nvSpPr>
      <xdr:spPr>
        <a:xfrm>
          <a:off x="8972550" y="257175"/>
          <a:ext cx="2571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11</xdr:col>
      <xdr:colOff>66675</xdr:colOff>
      <xdr:row>4</xdr:row>
      <xdr:rowOff>47625</xdr:rowOff>
    </xdr:from>
    <xdr:ext cx="161925" cy="200025"/>
    <xdr:sp>
      <xdr:nvSpPr>
        <xdr:cNvPr id="14" name="TextBox 16"/>
        <xdr:cNvSpPr txBox="1">
          <a:spLocks noChangeArrowheads="1"/>
        </xdr:cNvSpPr>
      </xdr:nvSpPr>
      <xdr:spPr>
        <a:xfrm>
          <a:off x="8810625" y="6953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oneCellAnchor>
  <xdr:twoCellAnchor>
    <xdr:from>
      <xdr:col>11</xdr:col>
      <xdr:colOff>238125</xdr:colOff>
      <xdr:row>3</xdr:row>
      <xdr:rowOff>133350</xdr:rowOff>
    </xdr:from>
    <xdr:to>
      <xdr:col>11</xdr:col>
      <xdr:colOff>571500</xdr:colOff>
      <xdr:row>4</xdr:row>
      <xdr:rowOff>133350</xdr:rowOff>
    </xdr:to>
    <xdr:sp>
      <xdr:nvSpPr>
        <xdr:cNvPr id="15" name="Line 17"/>
        <xdr:cNvSpPr>
          <a:spLocks/>
        </xdr:cNvSpPr>
      </xdr:nvSpPr>
      <xdr:spPr>
        <a:xfrm flipV="1">
          <a:off x="8982075" y="619125"/>
          <a:ext cx="3333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16</xdr:col>
      <xdr:colOff>257175</xdr:colOff>
      <xdr:row>3</xdr:row>
      <xdr:rowOff>19050</xdr:rowOff>
    </xdr:from>
    <xdr:ext cx="161925" cy="200025"/>
    <xdr:sp>
      <xdr:nvSpPr>
        <xdr:cNvPr id="16" name="TextBox 18"/>
        <xdr:cNvSpPr txBox="1">
          <a:spLocks noChangeArrowheads="1"/>
        </xdr:cNvSpPr>
      </xdr:nvSpPr>
      <xdr:spPr>
        <a:xfrm>
          <a:off x="13239750" y="5048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oneCellAnchor>
  <xdr:twoCellAnchor>
    <xdr:from>
      <xdr:col>15</xdr:col>
      <xdr:colOff>552450</xdr:colOff>
      <xdr:row>3</xdr:row>
      <xdr:rowOff>47625</xdr:rowOff>
    </xdr:from>
    <xdr:to>
      <xdr:col>16</xdr:col>
      <xdr:colOff>228600</xdr:colOff>
      <xdr:row>3</xdr:row>
      <xdr:rowOff>95250</xdr:rowOff>
    </xdr:to>
    <xdr:sp>
      <xdr:nvSpPr>
        <xdr:cNvPr id="17" name="Line 19"/>
        <xdr:cNvSpPr>
          <a:spLocks/>
        </xdr:cNvSpPr>
      </xdr:nvSpPr>
      <xdr:spPr>
        <a:xfrm>
          <a:off x="12687300" y="533400"/>
          <a:ext cx="5238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5</xdr:row>
      <xdr:rowOff>19050</xdr:rowOff>
    </xdr:from>
    <xdr:to>
      <xdr:col>2</xdr:col>
      <xdr:colOff>323850</xdr:colOff>
      <xdr:row>8</xdr:row>
      <xdr:rowOff>38100</xdr:rowOff>
    </xdr:to>
    <xdr:sp>
      <xdr:nvSpPr>
        <xdr:cNvPr id="1" name="Oval 1"/>
        <xdr:cNvSpPr>
          <a:spLocks/>
        </xdr:cNvSpPr>
      </xdr:nvSpPr>
      <xdr:spPr>
        <a:xfrm>
          <a:off x="1019175" y="828675"/>
          <a:ext cx="676275" cy="504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485775</xdr:colOff>
      <xdr:row>5</xdr:row>
      <xdr:rowOff>133350</xdr:rowOff>
    </xdr:from>
    <xdr:to>
      <xdr:col>2</xdr:col>
      <xdr:colOff>180975</xdr:colOff>
      <xdr:row>7</xdr:row>
      <xdr:rowOff>76200</xdr:rowOff>
    </xdr:to>
    <xdr:sp>
      <xdr:nvSpPr>
        <xdr:cNvPr id="2" name="Oval 2"/>
        <xdr:cNvSpPr>
          <a:spLocks/>
        </xdr:cNvSpPr>
      </xdr:nvSpPr>
      <xdr:spPr>
        <a:xfrm>
          <a:off x="1171575" y="942975"/>
          <a:ext cx="3810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133350</xdr:colOff>
      <xdr:row>4</xdr:row>
      <xdr:rowOff>9525</xdr:rowOff>
    </xdr:from>
    <xdr:to>
      <xdr:col>5</xdr:col>
      <xdr:colOff>561975</xdr:colOff>
      <xdr:row>8</xdr:row>
      <xdr:rowOff>152400</xdr:rowOff>
    </xdr:to>
    <xdr:sp>
      <xdr:nvSpPr>
        <xdr:cNvPr id="3" name="Oval 3"/>
        <xdr:cNvSpPr>
          <a:spLocks/>
        </xdr:cNvSpPr>
      </xdr:nvSpPr>
      <xdr:spPr>
        <a:xfrm>
          <a:off x="2876550" y="657225"/>
          <a:ext cx="1114425" cy="790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4</xdr:col>
      <xdr:colOff>676275</xdr:colOff>
      <xdr:row>5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1371600" y="647700"/>
          <a:ext cx="20478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666750</xdr:colOff>
      <xdr:row>7</xdr:row>
      <xdr:rowOff>66675</xdr:rowOff>
    </xdr:from>
    <xdr:to>
      <xdr:col>5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1352550" y="1200150"/>
          <a:ext cx="20764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6</xdr:row>
      <xdr:rowOff>123825</xdr:rowOff>
    </xdr:from>
    <xdr:to>
      <xdr:col>2</xdr:col>
      <xdr:colOff>323850</xdr:colOff>
      <xdr:row>10</xdr:row>
      <xdr:rowOff>57150</xdr:rowOff>
    </xdr:to>
    <xdr:sp>
      <xdr:nvSpPr>
        <xdr:cNvPr id="6" name="Line 6"/>
        <xdr:cNvSpPr>
          <a:spLocks/>
        </xdr:cNvSpPr>
      </xdr:nvSpPr>
      <xdr:spPr>
        <a:xfrm>
          <a:off x="1695450" y="109537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171450</xdr:colOff>
      <xdr:row>10</xdr:row>
      <xdr:rowOff>38100</xdr:rowOff>
    </xdr:from>
    <xdr:to>
      <xdr:col>2</xdr:col>
      <xdr:colOff>409575</xdr:colOff>
      <xdr:row>11</xdr:row>
      <xdr:rowOff>19050</xdr:rowOff>
    </xdr:to>
    <xdr:sp>
      <xdr:nvSpPr>
        <xdr:cNvPr id="7" name="Rectangle 7"/>
        <xdr:cNvSpPr>
          <a:spLocks/>
        </xdr:cNvSpPr>
      </xdr:nvSpPr>
      <xdr:spPr>
        <a:xfrm>
          <a:off x="1543050" y="1657350"/>
          <a:ext cx="2381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619125</xdr:colOff>
      <xdr:row>6</xdr:row>
      <xdr:rowOff>47625</xdr:rowOff>
    </xdr:from>
    <xdr:to>
      <xdr:col>5</xdr:col>
      <xdr:colOff>19050</xdr:colOff>
      <xdr:row>6</xdr:row>
      <xdr:rowOff>123825</xdr:rowOff>
    </xdr:to>
    <xdr:sp>
      <xdr:nvSpPr>
        <xdr:cNvPr id="8" name="Oval 8"/>
        <xdr:cNvSpPr>
          <a:spLocks/>
        </xdr:cNvSpPr>
      </xdr:nvSpPr>
      <xdr:spPr>
        <a:xfrm>
          <a:off x="3362325" y="1019175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647700</xdr:colOff>
      <xdr:row>6</xdr:row>
      <xdr:rowOff>76200</xdr:rowOff>
    </xdr:from>
    <xdr:to>
      <xdr:col>2</xdr:col>
      <xdr:colOff>47625</xdr:colOff>
      <xdr:row>6</xdr:row>
      <xdr:rowOff>152400</xdr:rowOff>
    </xdr:to>
    <xdr:sp>
      <xdr:nvSpPr>
        <xdr:cNvPr id="9" name="Oval 9"/>
        <xdr:cNvSpPr>
          <a:spLocks/>
        </xdr:cNvSpPr>
      </xdr:nvSpPr>
      <xdr:spPr>
        <a:xfrm>
          <a:off x="1333500" y="1047750"/>
          <a:ext cx="85725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0</xdr:colOff>
      <xdr:row>10</xdr:row>
      <xdr:rowOff>9525</xdr:rowOff>
    </xdr:from>
    <xdr:ext cx="161925" cy="180975"/>
    <xdr:sp>
      <xdr:nvSpPr>
        <xdr:cNvPr id="10" name="TextBox 10"/>
        <xdr:cNvSpPr txBox="1">
          <a:spLocks noChangeArrowheads="1"/>
        </xdr:cNvSpPr>
      </xdr:nvSpPr>
      <xdr:spPr>
        <a:xfrm>
          <a:off x="2057400" y="16287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twoCellAnchor>
    <xdr:from>
      <xdr:col>2</xdr:col>
      <xdr:colOff>428625</xdr:colOff>
      <xdr:row>10</xdr:row>
      <xdr:rowOff>95250</xdr:rowOff>
    </xdr:from>
    <xdr:to>
      <xdr:col>3</xdr:col>
      <xdr:colOff>0</xdr:colOff>
      <xdr:row>10</xdr:row>
      <xdr:rowOff>104775</xdr:rowOff>
    </xdr:to>
    <xdr:sp>
      <xdr:nvSpPr>
        <xdr:cNvPr id="11" name="Line 11"/>
        <xdr:cNvSpPr>
          <a:spLocks/>
        </xdr:cNvSpPr>
      </xdr:nvSpPr>
      <xdr:spPr>
        <a:xfrm flipV="1">
          <a:off x="1800225" y="1714500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323850</xdr:colOff>
      <xdr:row>3</xdr:row>
      <xdr:rowOff>19050</xdr:rowOff>
    </xdr:from>
    <xdr:ext cx="161925" cy="200025"/>
    <xdr:sp>
      <xdr:nvSpPr>
        <xdr:cNvPr id="12" name="TextBox 12"/>
        <xdr:cNvSpPr txBox="1">
          <a:spLocks noChangeArrowheads="1"/>
        </xdr:cNvSpPr>
      </xdr:nvSpPr>
      <xdr:spPr>
        <a:xfrm>
          <a:off x="1695450" y="5048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twoCellAnchor>
    <xdr:from>
      <xdr:col>1</xdr:col>
      <xdr:colOff>581025</xdr:colOff>
      <xdr:row>4</xdr:row>
      <xdr:rowOff>28575</xdr:rowOff>
    </xdr:from>
    <xdr:to>
      <xdr:col>2</xdr:col>
      <xdr:colOff>314325</xdr:colOff>
      <xdr:row>5</xdr:row>
      <xdr:rowOff>19050</xdr:rowOff>
    </xdr:to>
    <xdr:sp>
      <xdr:nvSpPr>
        <xdr:cNvPr id="13" name="Line 13"/>
        <xdr:cNvSpPr>
          <a:spLocks/>
        </xdr:cNvSpPr>
      </xdr:nvSpPr>
      <xdr:spPr>
        <a:xfrm flipH="1">
          <a:off x="1266825" y="676275"/>
          <a:ext cx="4191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485775</xdr:colOff>
      <xdr:row>5</xdr:row>
      <xdr:rowOff>142875</xdr:rowOff>
    </xdr:from>
    <xdr:ext cx="161925" cy="200025"/>
    <xdr:sp>
      <xdr:nvSpPr>
        <xdr:cNvPr id="14" name="TextBox 14"/>
        <xdr:cNvSpPr txBox="1">
          <a:spLocks noChangeArrowheads="1"/>
        </xdr:cNvSpPr>
      </xdr:nvSpPr>
      <xdr:spPr>
        <a:xfrm>
          <a:off x="1857375" y="9525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3</a:t>
          </a:r>
        </a:p>
      </xdr:txBody>
    </xdr:sp>
    <xdr:clientData/>
  </xdr:oneCellAnchor>
  <xdr:twoCellAnchor>
    <xdr:from>
      <xdr:col>2</xdr:col>
      <xdr:colOff>142875</xdr:colOff>
      <xdr:row>6</xdr:row>
      <xdr:rowOff>95250</xdr:rowOff>
    </xdr:from>
    <xdr:to>
      <xdr:col>2</xdr:col>
      <xdr:colOff>476250</xdr:colOff>
      <xdr:row>6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514475" y="1066800"/>
          <a:ext cx="3333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6</xdr:col>
      <xdr:colOff>257175</xdr:colOff>
      <xdr:row>6</xdr:row>
      <xdr:rowOff>19050</xdr:rowOff>
    </xdr:from>
    <xdr:ext cx="161925" cy="200025"/>
    <xdr:sp>
      <xdr:nvSpPr>
        <xdr:cNvPr id="16" name="TextBox 16"/>
        <xdr:cNvSpPr txBox="1">
          <a:spLocks noChangeArrowheads="1"/>
        </xdr:cNvSpPr>
      </xdr:nvSpPr>
      <xdr:spPr>
        <a:xfrm>
          <a:off x="4371975" y="9906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4</a:t>
          </a:r>
        </a:p>
      </xdr:txBody>
    </xdr:sp>
    <xdr:clientData/>
  </xdr:oneCellAnchor>
  <xdr:twoCellAnchor>
    <xdr:from>
      <xdr:col>5</xdr:col>
      <xdr:colOff>542925</xdr:colOff>
      <xdr:row>6</xdr:row>
      <xdr:rowOff>47625</xdr:rowOff>
    </xdr:from>
    <xdr:to>
      <xdr:col>6</xdr:col>
      <xdr:colOff>228600</xdr:colOff>
      <xdr:row>6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3971925" y="1019175"/>
          <a:ext cx="371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152400</xdr:rowOff>
    </xdr:from>
    <xdr:to>
      <xdr:col>7</xdr:col>
      <xdr:colOff>28575</xdr:colOff>
      <xdr:row>12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1000125" y="1933575"/>
          <a:ext cx="382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314325</xdr:colOff>
      <xdr:row>3</xdr:row>
      <xdr:rowOff>47625</xdr:rowOff>
    </xdr:from>
    <xdr:to>
      <xdr:col>1</xdr:col>
      <xdr:colOff>323850</xdr:colOff>
      <xdr:row>12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1000125" y="53340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6</xdr:col>
      <xdr:colOff>447675</xdr:colOff>
      <xdr:row>12</xdr:row>
      <xdr:rowOff>95250</xdr:rowOff>
    </xdr:from>
    <xdr:ext cx="200025" cy="238125"/>
    <xdr:sp>
      <xdr:nvSpPr>
        <xdr:cNvPr id="20" name="TextBox 21"/>
        <xdr:cNvSpPr txBox="1">
          <a:spLocks noChangeArrowheads="1"/>
        </xdr:cNvSpPr>
      </xdr:nvSpPr>
      <xdr:spPr>
        <a:xfrm>
          <a:off x="4562475" y="2038350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 Cyr"/>
              <a:ea typeface="Arial Cyr"/>
              <a:cs typeface="Arial Cyr"/>
            </a:rPr>
            <a:t>x</a:t>
          </a:r>
        </a:p>
      </xdr:txBody>
    </xdr:sp>
    <xdr:clientData/>
  </xdr:oneCellAnchor>
  <xdr:oneCellAnchor>
    <xdr:from>
      <xdr:col>1</xdr:col>
      <xdr:colOff>571500</xdr:colOff>
      <xdr:row>2</xdr:row>
      <xdr:rowOff>76200</xdr:rowOff>
    </xdr:from>
    <xdr:ext cx="219075" cy="285750"/>
    <xdr:sp>
      <xdr:nvSpPr>
        <xdr:cNvPr id="21" name="TextBox 32"/>
        <xdr:cNvSpPr txBox="1">
          <a:spLocks noChangeArrowheads="1"/>
        </xdr:cNvSpPr>
      </xdr:nvSpPr>
      <xdr:spPr>
        <a:xfrm>
          <a:off x="1257300" y="400050"/>
          <a:ext cx="219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 Cyr"/>
              <a:ea typeface="Arial Cyr"/>
              <a:cs typeface="Arial Cyr"/>
            </a:rPr>
            <a:t>у</a:t>
          </a:r>
          <a:r>
            <a:rPr lang="en-US" cap="none" sz="1200" b="1" i="0" u="none" baseline="0">
              <a:latin typeface="Arial Cyr"/>
              <a:ea typeface="Arial Cyr"/>
              <a:cs typeface="Arial Cyr"/>
            </a:rPr>
            <a:t>
</a:t>
          </a:r>
        </a:p>
      </xdr:txBody>
    </xdr:sp>
    <xdr:clientData/>
  </xdr:oneCellAnchor>
  <xdr:twoCellAnchor>
    <xdr:from>
      <xdr:col>1</xdr:col>
      <xdr:colOff>9525</xdr:colOff>
      <xdr:row>26</xdr:row>
      <xdr:rowOff>9525</xdr:rowOff>
    </xdr:from>
    <xdr:to>
      <xdr:col>9</xdr:col>
      <xdr:colOff>47625</xdr:colOff>
      <xdr:row>45</xdr:row>
      <xdr:rowOff>19050</xdr:rowOff>
    </xdr:to>
    <xdr:graphicFrame>
      <xdr:nvGraphicFramePr>
        <xdr:cNvPr id="22" name="Chart 54"/>
        <xdr:cNvGraphicFramePr/>
      </xdr:nvGraphicFramePr>
      <xdr:xfrm>
        <a:off x="695325" y="4219575"/>
        <a:ext cx="5524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657225</xdr:colOff>
      <xdr:row>26</xdr:row>
      <xdr:rowOff>9525</xdr:rowOff>
    </xdr:from>
    <xdr:to>
      <xdr:col>17</xdr:col>
      <xdr:colOff>171450</xdr:colOff>
      <xdr:row>44</xdr:row>
      <xdr:rowOff>142875</xdr:rowOff>
    </xdr:to>
    <xdr:graphicFrame>
      <xdr:nvGraphicFramePr>
        <xdr:cNvPr id="23" name="Chart 55"/>
        <xdr:cNvGraphicFramePr/>
      </xdr:nvGraphicFramePr>
      <xdr:xfrm>
        <a:off x="6829425" y="4219575"/>
        <a:ext cx="50006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46</xdr:row>
      <xdr:rowOff>57150</xdr:rowOff>
    </xdr:from>
    <xdr:to>
      <xdr:col>10</xdr:col>
      <xdr:colOff>76200</xdr:colOff>
      <xdr:row>64</xdr:row>
      <xdr:rowOff>0</xdr:rowOff>
    </xdr:to>
    <xdr:graphicFrame>
      <xdr:nvGraphicFramePr>
        <xdr:cNvPr id="24" name="Chart 59"/>
        <xdr:cNvGraphicFramePr/>
      </xdr:nvGraphicFramePr>
      <xdr:xfrm>
        <a:off x="685800" y="7505700"/>
        <a:ext cx="62484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73</xdr:row>
      <xdr:rowOff>9525</xdr:rowOff>
    </xdr:from>
    <xdr:to>
      <xdr:col>8</xdr:col>
      <xdr:colOff>447675</xdr:colOff>
      <xdr:row>90</xdr:row>
      <xdr:rowOff>76200</xdr:rowOff>
    </xdr:to>
    <xdr:graphicFrame>
      <xdr:nvGraphicFramePr>
        <xdr:cNvPr id="25" name="Chart 61"/>
        <xdr:cNvGraphicFramePr/>
      </xdr:nvGraphicFramePr>
      <xdr:xfrm>
        <a:off x="695325" y="11830050"/>
        <a:ext cx="5238750" cy="2819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19050</xdr:colOff>
      <xdr:row>72</xdr:row>
      <xdr:rowOff>152400</xdr:rowOff>
    </xdr:from>
    <xdr:to>
      <xdr:col>16</xdr:col>
      <xdr:colOff>114300</xdr:colOff>
      <xdr:row>91</xdr:row>
      <xdr:rowOff>66675</xdr:rowOff>
    </xdr:to>
    <xdr:graphicFrame>
      <xdr:nvGraphicFramePr>
        <xdr:cNvPr id="26" name="Chart 62"/>
        <xdr:cNvGraphicFramePr/>
      </xdr:nvGraphicFramePr>
      <xdr:xfrm>
        <a:off x="6191250" y="11811000"/>
        <a:ext cx="4895850" cy="2990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91</xdr:row>
      <xdr:rowOff>38100</xdr:rowOff>
    </xdr:from>
    <xdr:to>
      <xdr:col>7</xdr:col>
      <xdr:colOff>523875</xdr:colOff>
      <xdr:row>109</xdr:row>
      <xdr:rowOff>38100</xdr:rowOff>
    </xdr:to>
    <xdr:graphicFrame>
      <xdr:nvGraphicFramePr>
        <xdr:cNvPr id="27" name="Chart 63"/>
        <xdr:cNvGraphicFramePr/>
      </xdr:nvGraphicFramePr>
      <xdr:xfrm>
        <a:off x="704850" y="14773275"/>
        <a:ext cx="4619625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666750</xdr:colOff>
      <xdr:row>120</xdr:row>
      <xdr:rowOff>28575</xdr:rowOff>
    </xdr:from>
    <xdr:to>
      <xdr:col>9</xdr:col>
      <xdr:colOff>342900</xdr:colOff>
      <xdr:row>138</xdr:row>
      <xdr:rowOff>123825</xdr:rowOff>
    </xdr:to>
    <xdr:graphicFrame>
      <xdr:nvGraphicFramePr>
        <xdr:cNvPr id="28" name="Chart 64"/>
        <xdr:cNvGraphicFramePr/>
      </xdr:nvGraphicFramePr>
      <xdr:xfrm>
        <a:off x="666750" y="19459575"/>
        <a:ext cx="584835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120</xdr:row>
      <xdr:rowOff>142875</xdr:rowOff>
    </xdr:from>
    <xdr:to>
      <xdr:col>18</xdr:col>
      <xdr:colOff>76200</xdr:colOff>
      <xdr:row>138</xdr:row>
      <xdr:rowOff>47625</xdr:rowOff>
    </xdr:to>
    <xdr:graphicFrame>
      <xdr:nvGraphicFramePr>
        <xdr:cNvPr id="29" name="Chart 65"/>
        <xdr:cNvGraphicFramePr/>
      </xdr:nvGraphicFramePr>
      <xdr:xfrm>
        <a:off x="6858000" y="19573875"/>
        <a:ext cx="5562600" cy="2819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400050</xdr:colOff>
      <xdr:row>139</xdr:row>
      <xdr:rowOff>9525</xdr:rowOff>
    </xdr:from>
    <xdr:to>
      <xdr:col>8</xdr:col>
      <xdr:colOff>333375</xdr:colOff>
      <xdr:row>159</xdr:row>
      <xdr:rowOff>104775</xdr:rowOff>
    </xdr:to>
    <xdr:graphicFrame>
      <xdr:nvGraphicFramePr>
        <xdr:cNvPr id="30" name="Chart 66"/>
        <xdr:cNvGraphicFramePr/>
      </xdr:nvGraphicFramePr>
      <xdr:xfrm>
        <a:off x="1085850" y="22517100"/>
        <a:ext cx="4733925" cy="3333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438150</xdr:colOff>
      <xdr:row>173</xdr:row>
      <xdr:rowOff>28575</xdr:rowOff>
    </xdr:from>
    <xdr:to>
      <xdr:col>8</xdr:col>
      <xdr:colOff>628650</xdr:colOff>
      <xdr:row>191</xdr:row>
      <xdr:rowOff>66675</xdr:rowOff>
    </xdr:to>
    <xdr:graphicFrame>
      <xdr:nvGraphicFramePr>
        <xdr:cNvPr id="31" name="Chart 67"/>
        <xdr:cNvGraphicFramePr/>
      </xdr:nvGraphicFramePr>
      <xdr:xfrm>
        <a:off x="438150" y="28041600"/>
        <a:ext cx="5676900" cy="2952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666750</xdr:colOff>
      <xdr:row>173</xdr:row>
      <xdr:rowOff>19050</xdr:rowOff>
    </xdr:from>
    <xdr:to>
      <xdr:col>18</xdr:col>
      <xdr:colOff>342900</xdr:colOff>
      <xdr:row>191</xdr:row>
      <xdr:rowOff>66675</xdr:rowOff>
    </xdr:to>
    <xdr:graphicFrame>
      <xdr:nvGraphicFramePr>
        <xdr:cNvPr id="32" name="Chart 68"/>
        <xdr:cNvGraphicFramePr/>
      </xdr:nvGraphicFramePr>
      <xdr:xfrm>
        <a:off x="6838950" y="28032075"/>
        <a:ext cx="5848350" cy="2962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9525</xdr:colOff>
      <xdr:row>193</xdr:row>
      <xdr:rowOff>0</xdr:rowOff>
    </xdr:from>
    <xdr:to>
      <xdr:col>10</xdr:col>
      <xdr:colOff>609600</xdr:colOff>
      <xdr:row>220</xdr:row>
      <xdr:rowOff>104775</xdr:rowOff>
    </xdr:to>
    <xdr:graphicFrame>
      <xdr:nvGraphicFramePr>
        <xdr:cNvPr id="33" name="Chart 69"/>
        <xdr:cNvGraphicFramePr/>
      </xdr:nvGraphicFramePr>
      <xdr:xfrm>
        <a:off x="1381125" y="31251525"/>
        <a:ext cx="6086475" cy="44767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workbookViewId="0" topLeftCell="A1">
      <selection activeCell="J7" sqref="J7"/>
    </sheetView>
  </sheetViews>
  <sheetFormatPr defaultColWidth="9.00390625" defaultRowHeight="12.75"/>
  <cols>
    <col min="2" max="2" width="10.125" style="0" customWidth="1"/>
    <col min="3" max="5" width="10.125" style="0" bestFit="1" customWidth="1"/>
    <col min="6" max="8" width="10.625" style="0" bestFit="1" customWidth="1"/>
    <col min="9" max="18" width="11.125" style="0" bestFit="1" customWidth="1"/>
    <col min="19" max="26" width="10.625" style="0" bestFit="1" customWidth="1"/>
  </cols>
  <sheetData>
    <row r="1" spans="1:26" ht="12.75">
      <c r="A1" s="33" t="s">
        <v>0</v>
      </c>
      <c r="B1" s="34"/>
      <c r="C1" s="34"/>
      <c r="D1" s="34"/>
      <c r="E1" s="34"/>
      <c r="F1" s="34"/>
      <c r="G1" s="2"/>
      <c r="H1" s="33" t="s">
        <v>1</v>
      </c>
      <c r="I1" s="34"/>
      <c r="J1" s="34"/>
      <c r="K1" s="3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6" t="s">
        <v>2</v>
      </c>
      <c r="B2" s="4">
        <v>2</v>
      </c>
      <c r="C2" s="6" t="s">
        <v>7</v>
      </c>
      <c r="D2" s="3">
        <v>10</v>
      </c>
      <c r="E2" s="5" t="s">
        <v>38</v>
      </c>
      <c r="F2" s="3">
        <v>0</v>
      </c>
      <c r="G2" s="2"/>
      <c r="H2" s="6" t="s">
        <v>23</v>
      </c>
      <c r="I2" s="3">
        <v>4</v>
      </c>
      <c r="J2" s="5" t="s">
        <v>27</v>
      </c>
      <c r="K2" s="3">
        <v>4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>
      <c r="A3" s="6" t="s">
        <v>3</v>
      </c>
      <c r="B3" s="4">
        <v>3</v>
      </c>
      <c r="C3" s="6" t="s">
        <v>8</v>
      </c>
      <c r="D3" s="3">
        <v>10</v>
      </c>
      <c r="E3" s="5" t="s">
        <v>33</v>
      </c>
      <c r="F3" s="3">
        <v>9</v>
      </c>
      <c r="G3" s="2"/>
      <c r="H3" s="6" t="s">
        <v>24</v>
      </c>
      <c r="I3" s="3">
        <v>10</v>
      </c>
      <c r="J3" s="5" t="s">
        <v>28</v>
      </c>
      <c r="K3" s="3">
        <v>16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6" t="s">
        <v>4</v>
      </c>
      <c r="B4" s="4">
        <v>4</v>
      </c>
      <c r="C4" s="6" t="s">
        <v>9</v>
      </c>
      <c r="D4" s="3">
        <v>33</v>
      </c>
      <c r="E4" s="2"/>
      <c r="F4" s="2"/>
      <c r="G4" s="2"/>
      <c r="H4" s="6" t="s">
        <v>25</v>
      </c>
      <c r="I4" s="3">
        <v>10</v>
      </c>
      <c r="J4" s="5" t="s">
        <v>29</v>
      </c>
      <c r="K4" s="3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>
      <c r="A5" s="6" t="s">
        <v>5</v>
      </c>
      <c r="B5" s="4">
        <v>1</v>
      </c>
      <c r="C5" s="6" t="s">
        <v>10</v>
      </c>
      <c r="D5" s="3">
        <v>10</v>
      </c>
      <c r="E5" s="2"/>
      <c r="F5" s="2"/>
      <c r="G5" s="2"/>
      <c r="H5" s="6" t="s">
        <v>26</v>
      </c>
      <c r="I5" s="3">
        <v>33</v>
      </c>
      <c r="J5" s="5" t="s">
        <v>30</v>
      </c>
      <c r="K5" s="3">
        <v>19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6" t="s">
        <v>6</v>
      </c>
      <c r="B6" s="4">
        <v>2</v>
      </c>
      <c r="C6" s="6" t="s">
        <v>31</v>
      </c>
      <c r="D6" s="3">
        <v>6</v>
      </c>
      <c r="E6" s="2"/>
      <c r="F6" s="2"/>
      <c r="G6" s="2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>
      <c r="A7" s="6" t="s">
        <v>11</v>
      </c>
      <c r="B7" s="3">
        <v>1</v>
      </c>
      <c r="C7" s="6" t="s">
        <v>21</v>
      </c>
      <c r="D7" s="3">
        <v>0</v>
      </c>
      <c r="E7" s="2"/>
      <c r="F7" s="2"/>
      <c r="G7" s="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A8" s="6" t="s">
        <v>17</v>
      </c>
      <c r="B8" s="3">
        <v>9</v>
      </c>
      <c r="C8" s="6" t="s">
        <v>32</v>
      </c>
      <c r="D8" s="3">
        <v>3</v>
      </c>
      <c r="E8" s="2"/>
      <c r="F8" s="2"/>
      <c r="G8" s="2"/>
      <c r="H8" s="1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8" customFormat="1" ht="12.75">
      <c r="A9" s="13" t="s">
        <v>12</v>
      </c>
      <c r="B9" s="17">
        <f>($B$8-$B$7)/24</f>
        <v>0.3333333333333333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27" customFormat="1" ht="12.75">
      <c r="A10" s="13" t="s">
        <v>13</v>
      </c>
      <c r="B10" s="17">
        <f>B7</f>
        <v>1</v>
      </c>
      <c r="C10" s="17">
        <f>B10+$B$9</f>
        <v>1.3333333333333333</v>
      </c>
      <c r="D10" s="17">
        <f aca="true" t="shared" si="0" ref="D10:Z10">C10+$B$9</f>
        <v>1.6666666666666665</v>
      </c>
      <c r="E10" s="17">
        <f t="shared" si="0"/>
        <v>1.9999999999999998</v>
      </c>
      <c r="F10" s="17">
        <f t="shared" si="0"/>
        <v>2.333333333333333</v>
      </c>
      <c r="G10" s="17">
        <f t="shared" si="0"/>
        <v>2.6666666666666665</v>
      </c>
      <c r="H10" s="17">
        <f t="shared" si="0"/>
        <v>3</v>
      </c>
      <c r="I10" s="17">
        <f t="shared" si="0"/>
        <v>3.3333333333333335</v>
      </c>
      <c r="J10" s="17">
        <f t="shared" si="0"/>
        <v>3.666666666666667</v>
      </c>
      <c r="K10" s="17">
        <f t="shared" si="0"/>
        <v>4</v>
      </c>
      <c r="L10" s="17">
        <f t="shared" si="0"/>
        <v>4.333333333333333</v>
      </c>
      <c r="M10" s="17">
        <f t="shared" si="0"/>
        <v>4.666666666666666</v>
      </c>
      <c r="N10" s="17">
        <f t="shared" si="0"/>
        <v>4.999999999999999</v>
      </c>
      <c r="O10" s="17">
        <f t="shared" si="0"/>
        <v>5.333333333333332</v>
      </c>
      <c r="P10" s="17">
        <f t="shared" si="0"/>
        <v>5.666666666666665</v>
      </c>
      <c r="Q10" s="17">
        <f>P10+$B$9</f>
        <v>5.999999999999998</v>
      </c>
      <c r="R10" s="17">
        <f t="shared" si="0"/>
        <v>6.333333333333331</v>
      </c>
      <c r="S10" s="17">
        <f t="shared" si="0"/>
        <v>6.666666666666664</v>
      </c>
      <c r="T10" s="17">
        <f t="shared" si="0"/>
        <v>6.999999999999997</v>
      </c>
      <c r="U10" s="17">
        <f t="shared" si="0"/>
        <v>7.33333333333333</v>
      </c>
      <c r="V10" s="17">
        <f t="shared" si="0"/>
        <v>7.666666666666663</v>
      </c>
      <c r="W10" s="17">
        <f t="shared" si="0"/>
        <v>7.9999999999999964</v>
      </c>
      <c r="X10" s="17">
        <f t="shared" si="0"/>
        <v>8.33333333333333</v>
      </c>
      <c r="Y10" s="17">
        <f t="shared" si="0"/>
        <v>8.666666666666664</v>
      </c>
      <c r="Z10" s="17">
        <f t="shared" si="0"/>
        <v>8.999999999999998</v>
      </c>
    </row>
    <row r="11" spans="1:26" s="27" customFormat="1" ht="12.75">
      <c r="A11" s="13" t="s">
        <v>14</v>
      </c>
      <c r="B11" s="17">
        <f>$B$2+$B$3*(B10^$B$5)+$B$4*(B10^$B$6)</f>
        <v>9</v>
      </c>
      <c r="C11" s="17">
        <f>$B$2+$B$3*(C10^$B$5)+$B$4*(C10^$B$6)</f>
        <v>13.11111111111111</v>
      </c>
      <c r="D11" s="17">
        <f aca="true" t="shared" si="1" ref="D11:Z11">$B$2+$B$3*(D10^$B$5)+$B$4*(D10^$B$6)</f>
        <v>18.111111111111107</v>
      </c>
      <c r="E11" s="17">
        <f t="shared" si="1"/>
        <v>23.999999999999996</v>
      </c>
      <c r="F11" s="17">
        <f t="shared" si="1"/>
        <v>30.77777777777777</v>
      </c>
      <c r="G11" s="17">
        <f t="shared" si="1"/>
        <v>38.44444444444444</v>
      </c>
      <c r="H11" s="17">
        <f t="shared" si="1"/>
        <v>47</v>
      </c>
      <c r="I11" s="17">
        <f t="shared" si="1"/>
        <v>56.44444444444445</v>
      </c>
      <c r="J11" s="17">
        <f t="shared" si="1"/>
        <v>66.77777777777779</v>
      </c>
      <c r="K11" s="17">
        <f t="shared" si="1"/>
        <v>78</v>
      </c>
      <c r="L11" s="17">
        <f t="shared" si="1"/>
        <v>90.1111111111111</v>
      </c>
      <c r="M11" s="17">
        <f t="shared" si="1"/>
        <v>103.11111111111109</v>
      </c>
      <c r="N11" s="17">
        <f t="shared" si="1"/>
        <v>116.99999999999997</v>
      </c>
      <c r="O11" s="17">
        <f t="shared" si="1"/>
        <v>131.77777777777771</v>
      </c>
      <c r="P11" s="17">
        <f t="shared" si="1"/>
        <v>147.44444444444437</v>
      </c>
      <c r="Q11" s="17">
        <f t="shared" si="1"/>
        <v>163.99999999999991</v>
      </c>
      <c r="R11" s="17">
        <f t="shared" si="1"/>
        <v>181.44444444444434</v>
      </c>
      <c r="S11" s="17">
        <f t="shared" si="1"/>
        <v>199.77777777777766</v>
      </c>
      <c r="T11" s="17">
        <f t="shared" si="1"/>
        <v>218.99999999999986</v>
      </c>
      <c r="U11" s="17">
        <f t="shared" si="1"/>
        <v>239.11111111111094</v>
      </c>
      <c r="V11" s="17">
        <f t="shared" si="1"/>
        <v>260.1111111111109</v>
      </c>
      <c r="W11" s="17">
        <f t="shared" si="1"/>
        <v>281.9999999999998</v>
      </c>
      <c r="X11" s="17">
        <f t="shared" si="1"/>
        <v>304.7777777777776</v>
      </c>
      <c r="Y11" s="17">
        <f t="shared" si="1"/>
        <v>328.4444444444443</v>
      </c>
      <c r="Z11" s="17">
        <f t="shared" si="1"/>
        <v>352.9999999999999</v>
      </c>
    </row>
    <row r="12" spans="1:26" s="27" customFormat="1" ht="12.75">
      <c r="A12" s="13" t="s">
        <v>15</v>
      </c>
      <c r="B12" s="17">
        <f>$B$5*$B$3*(B10^($B$5-1))+$B$4*$B$6*(B10^($B$6-1))</f>
        <v>11</v>
      </c>
      <c r="C12" s="17">
        <f>$B$5*$B$3*(C$10^($B$5-1))+$B$4*$B$6*(C$10^($B$6-1))</f>
        <v>13.666666666666666</v>
      </c>
      <c r="D12" s="17">
        <f aca="true" t="shared" si="2" ref="D12:Z12">$B$5*$B$3*(D10^($B$5-1))+$B$4*$B$6*(D10^($B$6-1))</f>
        <v>16.333333333333332</v>
      </c>
      <c r="E12" s="17">
        <f t="shared" si="2"/>
        <v>19</v>
      </c>
      <c r="F12" s="17">
        <f t="shared" si="2"/>
        <v>21.666666666666664</v>
      </c>
      <c r="G12" s="17">
        <f t="shared" si="2"/>
        <v>24.333333333333332</v>
      </c>
      <c r="H12" s="17">
        <f t="shared" si="2"/>
        <v>27</v>
      </c>
      <c r="I12" s="17">
        <f t="shared" si="2"/>
        <v>29.666666666666668</v>
      </c>
      <c r="J12" s="17">
        <f t="shared" si="2"/>
        <v>32.333333333333336</v>
      </c>
      <c r="K12" s="17">
        <f t="shared" si="2"/>
        <v>35</v>
      </c>
      <c r="L12" s="17">
        <f t="shared" si="2"/>
        <v>37.666666666666664</v>
      </c>
      <c r="M12" s="17">
        <f t="shared" si="2"/>
        <v>40.33333333333333</v>
      </c>
      <c r="N12" s="17">
        <f t="shared" si="2"/>
        <v>42.99999999999999</v>
      </c>
      <c r="O12" s="17">
        <f t="shared" si="2"/>
        <v>45.66666666666666</v>
      </c>
      <c r="P12" s="17">
        <f t="shared" si="2"/>
        <v>48.33333333333332</v>
      </c>
      <c r="Q12" s="17">
        <f t="shared" si="2"/>
        <v>50.999999999999986</v>
      </c>
      <c r="R12" s="17">
        <f t="shared" si="2"/>
        <v>53.66666666666665</v>
      </c>
      <c r="S12" s="17">
        <f t="shared" si="2"/>
        <v>56.333333333333314</v>
      </c>
      <c r="T12" s="17">
        <f t="shared" si="2"/>
        <v>58.99999999999998</v>
      </c>
      <c r="U12" s="17">
        <f t="shared" si="2"/>
        <v>61.66666666666664</v>
      </c>
      <c r="V12" s="17">
        <f t="shared" si="2"/>
        <v>64.33333333333331</v>
      </c>
      <c r="W12" s="17">
        <f t="shared" si="2"/>
        <v>66.99999999999997</v>
      </c>
      <c r="X12" s="17">
        <f t="shared" si="2"/>
        <v>69.66666666666664</v>
      </c>
      <c r="Y12" s="17">
        <f t="shared" si="2"/>
        <v>72.33333333333331</v>
      </c>
      <c r="Z12" s="17">
        <f t="shared" si="2"/>
        <v>74.99999999999999</v>
      </c>
    </row>
    <row r="13" spans="1:26" s="27" customFormat="1" ht="12.75">
      <c r="A13" s="13" t="s">
        <v>16</v>
      </c>
      <c r="B13" s="17">
        <f>$B$5*$B$3*($B$5-1)*(B10^($B$5-2))+$B$6*$B$4*($B$6-1)*(B10^($B$6-2))</f>
        <v>8</v>
      </c>
      <c r="C13" s="17">
        <f>$B$5*$B$3*($B$5-1)*(C10^($B$5-2))+$B$6*$B$4*($B$6-1)*(C10^($B$6-2))</f>
        <v>8</v>
      </c>
      <c r="D13" s="17">
        <f aca="true" t="shared" si="3" ref="D13:Z13">$B$5*$B$3*($B$5-1)*(D10^($B$5-2))+$B$6*$B$4*($B$6-1)*(D10^($B$6-2))</f>
        <v>8</v>
      </c>
      <c r="E13" s="17">
        <f t="shared" si="3"/>
        <v>8</v>
      </c>
      <c r="F13" s="17">
        <f t="shared" si="3"/>
        <v>8</v>
      </c>
      <c r="G13" s="17">
        <f t="shared" si="3"/>
        <v>8</v>
      </c>
      <c r="H13" s="17">
        <f t="shared" si="3"/>
        <v>8</v>
      </c>
      <c r="I13" s="17">
        <f>$B$5*$B$3*($B$5-1)*(I10^($B$5-2))+$B$6*$B$4*($B$6-1)*(I10^($B$6-2))</f>
        <v>8</v>
      </c>
      <c r="J13" s="17">
        <f t="shared" si="3"/>
        <v>8</v>
      </c>
      <c r="K13" s="17">
        <f t="shared" si="3"/>
        <v>8</v>
      </c>
      <c r="L13" s="17">
        <f t="shared" si="3"/>
        <v>8</v>
      </c>
      <c r="M13" s="17">
        <f t="shared" si="3"/>
        <v>8</v>
      </c>
      <c r="N13" s="17">
        <f t="shared" si="3"/>
        <v>8</v>
      </c>
      <c r="O13" s="17">
        <f t="shared" si="3"/>
        <v>8</v>
      </c>
      <c r="P13" s="17">
        <f t="shared" si="3"/>
        <v>8</v>
      </c>
      <c r="Q13" s="17">
        <f t="shared" si="3"/>
        <v>8</v>
      </c>
      <c r="R13" s="17">
        <f t="shared" si="3"/>
        <v>8</v>
      </c>
      <c r="S13" s="17">
        <f t="shared" si="3"/>
        <v>8</v>
      </c>
      <c r="T13" s="17">
        <f t="shared" si="3"/>
        <v>8</v>
      </c>
      <c r="U13" s="17">
        <f t="shared" si="3"/>
        <v>8</v>
      </c>
      <c r="V13" s="17">
        <f t="shared" si="3"/>
        <v>8</v>
      </c>
      <c r="W13" s="17">
        <f t="shared" si="3"/>
        <v>8</v>
      </c>
      <c r="X13" s="17">
        <f t="shared" si="3"/>
        <v>8</v>
      </c>
      <c r="Y13" s="17">
        <f t="shared" si="3"/>
        <v>8</v>
      </c>
      <c r="Z13" s="17">
        <f t="shared" si="3"/>
        <v>8</v>
      </c>
    </row>
    <row r="14" spans="1:26" s="27" customFormat="1" ht="12.75">
      <c r="A14" s="13" t="s">
        <v>18</v>
      </c>
      <c r="B14" s="17">
        <f>(B11/$D$6)+$D$7</f>
        <v>1.5</v>
      </c>
      <c r="C14" s="17">
        <f aca="true" t="shared" si="4" ref="C14:Z14">(C11/$D$6)+$D$7</f>
        <v>2.185185185185185</v>
      </c>
      <c r="D14" s="17">
        <f t="shared" si="4"/>
        <v>3.0185185185185177</v>
      </c>
      <c r="E14" s="17">
        <f t="shared" si="4"/>
        <v>3.9999999999999996</v>
      </c>
      <c r="F14" s="17">
        <f t="shared" si="4"/>
        <v>5.129629629629629</v>
      </c>
      <c r="G14" s="17">
        <f t="shared" si="4"/>
        <v>6.407407407407407</v>
      </c>
      <c r="H14" s="17">
        <f t="shared" si="4"/>
        <v>7.833333333333333</v>
      </c>
      <c r="I14" s="17">
        <f t="shared" si="4"/>
        <v>9.407407407407408</v>
      </c>
      <c r="J14" s="17">
        <f t="shared" si="4"/>
        <v>11.129629629629632</v>
      </c>
      <c r="K14" s="17">
        <f t="shared" si="4"/>
        <v>13</v>
      </c>
      <c r="L14" s="17">
        <f t="shared" si="4"/>
        <v>15.018518518518517</v>
      </c>
      <c r="M14" s="17">
        <f t="shared" si="4"/>
        <v>17.18518518518518</v>
      </c>
      <c r="N14" s="17">
        <f t="shared" si="4"/>
        <v>19.499999999999996</v>
      </c>
      <c r="O14" s="17">
        <f t="shared" si="4"/>
        <v>21.96296296296295</v>
      </c>
      <c r="P14" s="17">
        <f t="shared" si="4"/>
        <v>24.574074074074062</v>
      </c>
      <c r="Q14" s="17">
        <f t="shared" si="4"/>
        <v>27.333333333333318</v>
      </c>
      <c r="R14" s="17">
        <f t="shared" si="4"/>
        <v>30.240740740740723</v>
      </c>
      <c r="S14" s="17">
        <f t="shared" si="4"/>
        <v>33.296296296296276</v>
      </c>
      <c r="T14" s="17">
        <f t="shared" si="4"/>
        <v>36.49999999999998</v>
      </c>
      <c r="U14" s="17">
        <f t="shared" si="4"/>
        <v>39.851851851851826</v>
      </c>
      <c r="V14" s="17">
        <f t="shared" si="4"/>
        <v>43.35185185185182</v>
      </c>
      <c r="W14" s="17">
        <f t="shared" si="4"/>
        <v>46.999999999999964</v>
      </c>
      <c r="X14" s="17">
        <f t="shared" si="4"/>
        <v>50.79629629629627</v>
      </c>
      <c r="Y14" s="17">
        <f t="shared" si="4"/>
        <v>54.74074074074071</v>
      </c>
      <c r="Z14" s="17">
        <f t="shared" si="4"/>
        <v>58.833333333333314</v>
      </c>
    </row>
    <row r="15" spans="1:26" s="27" customFormat="1" ht="12.75">
      <c r="A15" s="13" t="s">
        <v>19</v>
      </c>
      <c r="B15" s="17">
        <f>B12/$D$6</f>
        <v>1.8333333333333333</v>
      </c>
      <c r="C15" s="17">
        <f aca="true" t="shared" si="5" ref="C15:Z15">C12/$D$6</f>
        <v>2.2777777777777777</v>
      </c>
      <c r="D15" s="17">
        <f t="shared" si="5"/>
        <v>2.722222222222222</v>
      </c>
      <c r="E15" s="17">
        <f t="shared" si="5"/>
        <v>3.1666666666666665</v>
      </c>
      <c r="F15" s="17">
        <f t="shared" si="5"/>
        <v>3.6111111111111107</v>
      </c>
      <c r="G15" s="17">
        <f t="shared" si="5"/>
        <v>4.055555555555555</v>
      </c>
      <c r="H15" s="17">
        <f t="shared" si="5"/>
        <v>4.5</v>
      </c>
      <c r="I15" s="17">
        <f t="shared" si="5"/>
        <v>4.944444444444445</v>
      </c>
      <c r="J15" s="17">
        <f t="shared" si="5"/>
        <v>5.388888888888889</v>
      </c>
      <c r="K15" s="17">
        <f t="shared" si="5"/>
        <v>5.833333333333333</v>
      </c>
      <c r="L15" s="17">
        <f t="shared" si="5"/>
        <v>6.277777777777778</v>
      </c>
      <c r="M15" s="17">
        <f t="shared" si="5"/>
        <v>6.722222222222221</v>
      </c>
      <c r="N15" s="17">
        <f t="shared" si="5"/>
        <v>7.166666666666665</v>
      </c>
      <c r="O15" s="17">
        <f t="shared" si="5"/>
        <v>7.61111111111111</v>
      </c>
      <c r="P15" s="17">
        <f t="shared" si="5"/>
        <v>8.055555555555554</v>
      </c>
      <c r="Q15" s="17">
        <f t="shared" si="5"/>
        <v>8.499999999999998</v>
      </c>
      <c r="R15" s="17">
        <f t="shared" si="5"/>
        <v>8.944444444444441</v>
      </c>
      <c r="S15" s="17">
        <f t="shared" si="5"/>
        <v>9.388888888888886</v>
      </c>
      <c r="T15" s="17">
        <f t="shared" si="5"/>
        <v>9.83333333333333</v>
      </c>
      <c r="U15" s="17">
        <f t="shared" si="5"/>
        <v>10.277777777777773</v>
      </c>
      <c r="V15" s="17">
        <f t="shared" si="5"/>
        <v>10.72222222222222</v>
      </c>
      <c r="W15" s="17">
        <f t="shared" si="5"/>
        <v>11.166666666666663</v>
      </c>
      <c r="X15" s="17">
        <f t="shared" si="5"/>
        <v>11.611111111111107</v>
      </c>
      <c r="Y15" s="17">
        <f t="shared" si="5"/>
        <v>12.055555555555552</v>
      </c>
      <c r="Z15" s="17">
        <f t="shared" si="5"/>
        <v>12.499999999999998</v>
      </c>
    </row>
    <row r="16" spans="1:26" s="27" customFormat="1" ht="12.75">
      <c r="A16" s="13" t="s">
        <v>20</v>
      </c>
      <c r="B16" s="17">
        <f>(B13/$D$6)</f>
        <v>1.3333333333333333</v>
      </c>
      <c r="C16" s="17">
        <f aca="true" t="shared" si="6" ref="C16:Z16">(C13/$D$6)</f>
        <v>1.3333333333333333</v>
      </c>
      <c r="D16" s="17">
        <f t="shared" si="6"/>
        <v>1.3333333333333333</v>
      </c>
      <c r="E16" s="17">
        <f t="shared" si="6"/>
        <v>1.3333333333333333</v>
      </c>
      <c r="F16" s="17">
        <f t="shared" si="6"/>
        <v>1.3333333333333333</v>
      </c>
      <c r="G16" s="17">
        <f t="shared" si="6"/>
        <v>1.3333333333333333</v>
      </c>
      <c r="H16" s="17">
        <f t="shared" si="6"/>
        <v>1.3333333333333333</v>
      </c>
      <c r="I16" s="17">
        <f t="shared" si="6"/>
        <v>1.3333333333333333</v>
      </c>
      <c r="J16" s="17">
        <f t="shared" si="6"/>
        <v>1.3333333333333333</v>
      </c>
      <c r="K16" s="17">
        <f t="shared" si="6"/>
        <v>1.3333333333333333</v>
      </c>
      <c r="L16" s="17">
        <f t="shared" si="6"/>
        <v>1.3333333333333333</v>
      </c>
      <c r="M16" s="17">
        <f t="shared" si="6"/>
        <v>1.3333333333333333</v>
      </c>
      <c r="N16" s="17">
        <f t="shared" si="6"/>
        <v>1.3333333333333333</v>
      </c>
      <c r="O16" s="17">
        <f t="shared" si="6"/>
        <v>1.3333333333333333</v>
      </c>
      <c r="P16" s="17">
        <f t="shared" si="6"/>
        <v>1.3333333333333333</v>
      </c>
      <c r="Q16" s="17">
        <f t="shared" si="6"/>
        <v>1.3333333333333333</v>
      </c>
      <c r="R16" s="17">
        <f t="shared" si="6"/>
        <v>1.3333333333333333</v>
      </c>
      <c r="S16" s="17">
        <f t="shared" si="6"/>
        <v>1.3333333333333333</v>
      </c>
      <c r="T16" s="17">
        <f t="shared" si="6"/>
        <v>1.3333333333333333</v>
      </c>
      <c r="U16" s="17">
        <f t="shared" si="6"/>
        <v>1.3333333333333333</v>
      </c>
      <c r="V16" s="17">
        <f t="shared" si="6"/>
        <v>1.3333333333333333</v>
      </c>
      <c r="W16" s="17">
        <f t="shared" si="6"/>
        <v>1.3333333333333333</v>
      </c>
      <c r="X16" s="17">
        <f t="shared" si="6"/>
        <v>1.3333333333333333</v>
      </c>
      <c r="Y16" s="17">
        <f t="shared" si="6"/>
        <v>1.3333333333333333</v>
      </c>
      <c r="Z16" s="17">
        <f t="shared" si="6"/>
        <v>1.3333333333333333</v>
      </c>
    </row>
    <row r="17" spans="1:26" s="27" customFormat="1" ht="12.75">
      <c r="A17" s="13" t="s">
        <v>22</v>
      </c>
      <c r="B17" s="17">
        <f>B11/$D$6</f>
        <v>1.5</v>
      </c>
      <c r="C17" s="17">
        <f aca="true" t="shared" si="7" ref="C17:Z17">C11/$D$6</f>
        <v>2.185185185185185</v>
      </c>
      <c r="D17" s="17">
        <f t="shared" si="7"/>
        <v>3.0185185185185177</v>
      </c>
      <c r="E17" s="17">
        <f t="shared" si="7"/>
        <v>3.9999999999999996</v>
      </c>
      <c r="F17" s="17">
        <f t="shared" si="7"/>
        <v>5.129629629629629</v>
      </c>
      <c r="G17" s="17">
        <f t="shared" si="7"/>
        <v>6.407407407407407</v>
      </c>
      <c r="H17" s="17">
        <f t="shared" si="7"/>
        <v>7.833333333333333</v>
      </c>
      <c r="I17" s="17">
        <f t="shared" si="7"/>
        <v>9.407407407407408</v>
      </c>
      <c r="J17" s="17">
        <f t="shared" si="7"/>
        <v>11.129629629629632</v>
      </c>
      <c r="K17" s="17">
        <f t="shared" si="7"/>
        <v>13</v>
      </c>
      <c r="L17" s="17">
        <f t="shared" si="7"/>
        <v>15.018518518518517</v>
      </c>
      <c r="M17" s="17">
        <f t="shared" si="7"/>
        <v>17.18518518518518</v>
      </c>
      <c r="N17" s="17">
        <f t="shared" si="7"/>
        <v>19.499999999999996</v>
      </c>
      <c r="O17" s="17">
        <f t="shared" si="7"/>
        <v>21.96296296296295</v>
      </c>
      <c r="P17" s="17">
        <f t="shared" si="7"/>
        <v>24.574074074074062</v>
      </c>
      <c r="Q17" s="17">
        <f t="shared" si="7"/>
        <v>27.333333333333318</v>
      </c>
      <c r="R17" s="17">
        <f t="shared" si="7"/>
        <v>30.240740740740723</v>
      </c>
      <c r="S17" s="17">
        <f t="shared" si="7"/>
        <v>33.296296296296276</v>
      </c>
      <c r="T17" s="17">
        <f t="shared" si="7"/>
        <v>36.49999999999998</v>
      </c>
      <c r="U17" s="17">
        <f t="shared" si="7"/>
        <v>39.851851851851826</v>
      </c>
      <c r="V17" s="17">
        <f t="shared" si="7"/>
        <v>43.35185185185182</v>
      </c>
      <c r="W17" s="17">
        <f t="shared" si="7"/>
        <v>46.999999999999964</v>
      </c>
      <c r="X17" s="17">
        <f t="shared" si="7"/>
        <v>50.79629629629627</v>
      </c>
      <c r="Y17" s="17">
        <f t="shared" si="7"/>
        <v>54.74074074074071</v>
      </c>
      <c r="Z17" s="17">
        <f t="shared" si="7"/>
        <v>58.833333333333314</v>
      </c>
    </row>
    <row r="18" spans="1:26" s="27" customFormat="1" ht="12.75">
      <c r="A18" s="13" t="s">
        <v>34</v>
      </c>
      <c r="B18" s="17">
        <f>(B14*($D$8/$F$3)+$F$2)</f>
        <v>0.5</v>
      </c>
      <c r="C18" s="17">
        <f>(C14*($D$8/$F$3)+$F$2)</f>
        <v>0.728395061728395</v>
      </c>
      <c r="D18" s="17">
        <f>(D14*($D$8/$F$3)+$F$2)</f>
        <v>1.0061728395061724</v>
      </c>
      <c r="E18" s="17">
        <f>(E14*($D$8/$F$3)+$F$2)</f>
        <v>1.333333333333333</v>
      </c>
      <c r="F18" s="17">
        <f>(F14*($D$8/$F$3)+$F$2)</f>
        <v>1.7098765432098761</v>
      </c>
      <c r="G18" s="17">
        <f aca="true" t="shared" si="8" ref="G18:Z18">(G11/$F$3)+$F$2</f>
        <v>4.271604938271604</v>
      </c>
      <c r="H18" s="17">
        <f t="shared" si="8"/>
        <v>5.222222222222222</v>
      </c>
      <c r="I18" s="17">
        <f t="shared" si="8"/>
        <v>6.271604938271605</v>
      </c>
      <c r="J18" s="17">
        <f t="shared" si="8"/>
        <v>7.419753086419754</v>
      </c>
      <c r="K18" s="17">
        <f t="shared" si="8"/>
        <v>8.666666666666666</v>
      </c>
      <c r="L18" s="17">
        <f t="shared" si="8"/>
        <v>10.012345679012345</v>
      </c>
      <c r="M18" s="17">
        <f t="shared" si="8"/>
        <v>11.456790123456788</v>
      </c>
      <c r="N18" s="17">
        <f t="shared" si="8"/>
        <v>12.999999999999996</v>
      </c>
      <c r="O18" s="17">
        <f t="shared" si="8"/>
        <v>14.641975308641968</v>
      </c>
      <c r="P18" s="17">
        <f t="shared" si="8"/>
        <v>16.382716049382708</v>
      </c>
      <c r="Q18" s="17">
        <f t="shared" si="8"/>
        <v>18.222222222222214</v>
      </c>
      <c r="R18" s="17">
        <f t="shared" si="8"/>
        <v>20.160493827160483</v>
      </c>
      <c r="S18" s="17">
        <f t="shared" si="8"/>
        <v>22.197530864197518</v>
      </c>
      <c r="T18" s="17">
        <f t="shared" si="8"/>
        <v>24.333333333333318</v>
      </c>
      <c r="U18" s="17">
        <f t="shared" si="8"/>
        <v>26.567901234567884</v>
      </c>
      <c r="V18" s="17">
        <f t="shared" si="8"/>
        <v>28.901234567901213</v>
      </c>
      <c r="W18" s="17">
        <f t="shared" si="8"/>
        <v>31.333333333333307</v>
      </c>
      <c r="X18" s="17">
        <f t="shared" si="8"/>
        <v>33.864197530864175</v>
      </c>
      <c r="Y18" s="17">
        <f t="shared" si="8"/>
        <v>36.49382716049381</v>
      </c>
      <c r="Z18" s="17">
        <f t="shared" si="8"/>
        <v>39.22222222222221</v>
      </c>
    </row>
    <row r="19" spans="1:26" s="27" customFormat="1" ht="12.75">
      <c r="A19" s="13" t="s">
        <v>35</v>
      </c>
      <c r="B19" s="17">
        <f>B15*($D$8/$F$3)</f>
        <v>0.611111111111111</v>
      </c>
      <c r="C19" s="17">
        <f>C15*($D$8/$F$3)</f>
        <v>0.7592592592592592</v>
      </c>
      <c r="D19" s="17">
        <f aca="true" t="shared" si="9" ref="D19:Z19">D15*($D$8/$F$3)</f>
        <v>0.9074074074074072</v>
      </c>
      <c r="E19" s="17">
        <f t="shared" si="9"/>
        <v>1.0555555555555554</v>
      </c>
      <c r="F19" s="17">
        <f t="shared" si="9"/>
        <v>1.2037037037037035</v>
      </c>
      <c r="G19" s="17">
        <f t="shared" si="9"/>
        <v>1.3518518518518516</v>
      </c>
      <c r="H19" s="17">
        <f t="shared" si="9"/>
        <v>1.5</v>
      </c>
      <c r="I19" s="17">
        <f t="shared" si="9"/>
        <v>1.6481481481481481</v>
      </c>
      <c r="J19" s="17">
        <f t="shared" si="9"/>
        <v>1.7962962962962963</v>
      </c>
      <c r="K19" s="17">
        <f t="shared" si="9"/>
        <v>1.9444444444444442</v>
      </c>
      <c r="L19" s="17">
        <f t="shared" si="9"/>
        <v>2.0925925925925926</v>
      </c>
      <c r="M19" s="17">
        <f t="shared" si="9"/>
        <v>2.2407407407407405</v>
      </c>
      <c r="N19" s="17">
        <f t="shared" si="9"/>
        <v>2.3888888888888884</v>
      </c>
      <c r="O19" s="17">
        <f t="shared" si="9"/>
        <v>2.5370370370370363</v>
      </c>
      <c r="P19" s="17">
        <f t="shared" si="9"/>
        <v>2.6851851851851842</v>
      </c>
      <c r="Q19" s="17">
        <f t="shared" si="9"/>
        <v>2.8333333333333326</v>
      </c>
      <c r="R19" s="17">
        <f t="shared" si="9"/>
        <v>2.98148148148148</v>
      </c>
      <c r="S19" s="17">
        <f t="shared" si="9"/>
        <v>3.1296296296296284</v>
      </c>
      <c r="T19" s="17">
        <f t="shared" si="9"/>
        <v>3.277777777777777</v>
      </c>
      <c r="U19" s="17">
        <f t="shared" si="9"/>
        <v>3.4259259259259243</v>
      </c>
      <c r="V19" s="17">
        <f t="shared" si="9"/>
        <v>3.574074074074073</v>
      </c>
      <c r="W19" s="17">
        <f t="shared" si="9"/>
        <v>3.7222222222222205</v>
      </c>
      <c r="X19" s="17">
        <f t="shared" si="9"/>
        <v>3.870370370370369</v>
      </c>
      <c r="Y19" s="17">
        <f t="shared" si="9"/>
        <v>4.018518518518517</v>
      </c>
      <c r="Z19" s="17">
        <f t="shared" si="9"/>
        <v>4.166666666666666</v>
      </c>
    </row>
    <row r="20" spans="1:26" s="27" customFormat="1" ht="12.75">
      <c r="A20" s="13" t="s">
        <v>36</v>
      </c>
      <c r="B20" s="17">
        <f>B16*($D$8/$F$3)</f>
        <v>0.4444444444444444</v>
      </c>
      <c r="C20" s="17">
        <f aca="true" t="shared" si="10" ref="C20:Z20">C16*($D$8/$F$3)</f>
        <v>0.4444444444444444</v>
      </c>
      <c r="D20" s="17">
        <f t="shared" si="10"/>
        <v>0.4444444444444444</v>
      </c>
      <c r="E20" s="17">
        <f t="shared" si="10"/>
        <v>0.4444444444444444</v>
      </c>
      <c r="F20" s="17">
        <f t="shared" si="10"/>
        <v>0.4444444444444444</v>
      </c>
      <c r="G20" s="17">
        <f t="shared" si="10"/>
        <v>0.4444444444444444</v>
      </c>
      <c r="H20" s="17">
        <f t="shared" si="10"/>
        <v>0.4444444444444444</v>
      </c>
      <c r="I20" s="17">
        <f t="shared" si="10"/>
        <v>0.4444444444444444</v>
      </c>
      <c r="J20" s="17">
        <f t="shared" si="10"/>
        <v>0.4444444444444444</v>
      </c>
      <c r="K20" s="17">
        <f t="shared" si="10"/>
        <v>0.4444444444444444</v>
      </c>
      <c r="L20" s="17">
        <f t="shared" si="10"/>
        <v>0.4444444444444444</v>
      </c>
      <c r="M20" s="17">
        <f t="shared" si="10"/>
        <v>0.4444444444444444</v>
      </c>
      <c r="N20" s="17">
        <f t="shared" si="10"/>
        <v>0.4444444444444444</v>
      </c>
      <c r="O20" s="17">
        <f t="shared" si="10"/>
        <v>0.4444444444444444</v>
      </c>
      <c r="P20" s="17">
        <f t="shared" si="10"/>
        <v>0.4444444444444444</v>
      </c>
      <c r="Q20" s="17">
        <f t="shared" si="10"/>
        <v>0.4444444444444444</v>
      </c>
      <c r="R20" s="17">
        <f t="shared" si="10"/>
        <v>0.4444444444444444</v>
      </c>
      <c r="S20" s="17">
        <f t="shared" si="10"/>
        <v>0.4444444444444444</v>
      </c>
      <c r="T20" s="17">
        <f t="shared" si="10"/>
        <v>0.4444444444444444</v>
      </c>
      <c r="U20" s="17">
        <f t="shared" si="10"/>
        <v>0.4444444444444444</v>
      </c>
      <c r="V20" s="17">
        <f t="shared" si="10"/>
        <v>0.4444444444444444</v>
      </c>
      <c r="W20" s="17">
        <f t="shared" si="10"/>
        <v>0.4444444444444444</v>
      </c>
      <c r="X20" s="17">
        <f t="shared" si="10"/>
        <v>0.4444444444444444</v>
      </c>
      <c r="Y20" s="17">
        <f t="shared" si="10"/>
        <v>0.4444444444444444</v>
      </c>
      <c r="Z20" s="17">
        <f t="shared" si="10"/>
        <v>0.4444444444444444</v>
      </c>
    </row>
    <row r="21" spans="1:26" s="27" customFormat="1" ht="12.75">
      <c r="A21" s="13" t="s">
        <v>37</v>
      </c>
      <c r="B21" s="17">
        <f>(B14*($D$8/$F$3))</f>
        <v>0.5</v>
      </c>
      <c r="C21" s="17">
        <f aca="true" t="shared" si="11" ref="C21:Z21">(C14*($D$8/$F$3))</f>
        <v>0.728395061728395</v>
      </c>
      <c r="D21" s="17">
        <f t="shared" si="11"/>
        <v>1.0061728395061724</v>
      </c>
      <c r="E21" s="17">
        <f t="shared" si="11"/>
        <v>1.333333333333333</v>
      </c>
      <c r="F21" s="17">
        <f t="shared" si="11"/>
        <v>1.7098765432098761</v>
      </c>
      <c r="G21" s="17">
        <f t="shared" si="11"/>
        <v>2.135802469135802</v>
      </c>
      <c r="H21" s="17">
        <f t="shared" si="11"/>
        <v>2.6111111111111107</v>
      </c>
      <c r="I21" s="17">
        <f t="shared" si="11"/>
        <v>3.1358024691358026</v>
      </c>
      <c r="J21" s="17">
        <f t="shared" si="11"/>
        <v>3.709876543209877</v>
      </c>
      <c r="K21" s="17">
        <f t="shared" si="11"/>
        <v>4.333333333333333</v>
      </c>
      <c r="L21" s="17">
        <f t="shared" si="11"/>
        <v>5.006172839506172</v>
      </c>
      <c r="M21" s="17">
        <f t="shared" si="11"/>
        <v>5.728395061728393</v>
      </c>
      <c r="N21" s="17">
        <f t="shared" si="11"/>
        <v>6.499999999999998</v>
      </c>
      <c r="O21" s="17">
        <f t="shared" si="11"/>
        <v>7.320987654320984</v>
      </c>
      <c r="P21" s="17">
        <f t="shared" si="11"/>
        <v>8.191358024691354</v>
      </c>
      <c r="Q21" s="17">
        <f t="shared" si="11"/>
        <v>9.111111111111105</v>
      </c>
      <c r="R21" s="17">
        <f t="shared" si="11"/>
        <v>10.08024691358024</v>
      </c>
      <c r="S21" s="17">
        <f t="shared" si="11"/>
        <v>11.098765432098759</v>
      </c>
      <c r="T21" s="17">
        <f t="shared" si="11"/>
        <v>12.166666666666659</v>
      </c>
      <c r="U21" s="17">
        <f t="shared" si="11"/>
        <v>13.283950617283942</v>
      </c>
      <c r="V21" s="17">
        <f t="shared" si="11"/>
        <v>14.450617283950606</v>
      </c>
      <c r="W21" s="17">
        <f t="shared" si="11"/>
        <v>15.666666666666654</v>
      </c>
      <c r="X21" s="17">
        <f t="shared" si="11"/>
        <v>16.932098765432087</v>
      </c>
      <c r="Y21" s="17">
        <f t="shared" si="11"/>
        <v>18.246913580246904</v>
      </c>
      <c r="Z21" s="17">
        <f t="shared" si="11"/>
        <v>19.611111111111104</v>
      </c>
    </row>
    <row r="23" spans="1:26" ht="12.75">
      <c r="A23" s="7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12" customFormat="1" ht="12.75">
      <c r="A24" s="9" t="s">
        <v>40</v>
      </c>
      <c r="B24" s="10">
        <f>$D$2+$D$8</f>
        <v>13</v>
      </c>
      <c r="C24" s="10">
        <f aca="true" t="shared" si="12" ref="C24:Z24">$D$2+$D$8</f>
        <v>13</v>
      </c>
      <c r="D24" s="10">
        <f t="shared" si="12"/>
        <v>13</v>
      </c>
      <c r="E24" s="10">
        <f t="shared" si="12"/>
        <v>13</v>
      </c>
      <c r="F24" s="10">
        <f t="shared" si="12"/>
        <v>13</v>
      </c>
      <c r="G24" s="10">
        <f t="shared" si="12"/>
        <v>13</v>
      </c>
      <c r="H24" s="10">
        <f t="shared" si="12"/>
        <v>13</v>
      </c>
      <c r="I24" s="10">
        <f t="shared" si="12"/>
        <v>13</v>
      </c>
      <c r="J24" s="10">
        <f t="shared" si="12"/>
        <v>13</v>
      </c>
      <c r="K24" s="10">
        <f t="shared" si="12"/>
        <v>13</v>
      </c>
      <c r="L24" s="10">
        <f t="shared" si="12"/>
        <v>13</v>
      </c>
      <c r="M24" s="10">
        <f t="shared" si="12"/>
        <v>13</v>
      </c>
      <c r="N24" s="10">
        <f t="shared" si="12"/>
        <v>13</v>
      </c>
      <c r="O24" s="10">
        <f t="shared" si="12"/>
        <v>13</v>
      </c>
      <c r="P24" s="10">
        <f t="shared" si="12"/>
        <v>13</v>
      </c>
      <c r="Q24" s="10">
        <f t="shared" si="12"/>
        <v>13</v>
      </c>
      <c r="R24" s="10">
        <f t="shared" si="12"/>
        <v>13</v>
      </c>
      <c r="S24" s="10">
        <f t="shared" si="12"/>
        <v>13</v>
      </c>
      <c r="T24" s="10">
        <f t="shared" si="12"/>
        <v>13</v>
      </c>
      <c r="U24" s="10">
        <f t="shared" si="12"/>
        <v>13</v>
      </c>
      <c r="V24" s="10">
        <f t="shared" si="12"/>
        <v>13</v>
      </c>
      <c r="W24" s="10">
        <f t="shared" si="12"/>
        <v>13</v>
      </c>
      <c r="X24" s="10">
        <f t="shared" si="12"/>
        <v>13</v>
      </c>
      <c r="Y24" s="10">
        <f t="shared" si="12"/>
        <v>13</v>
      </c>
      <c r="Z24" s="10">
        <f t="shared" si="12"/>
        <v>13</v>
      </c>
    </row>
    <row r="25" spans="1:26" s="12" customFormat="1" ht="12.75">
      <c r="A25" s="13" t="s">
        <v>41</v>
      </c>
      <c r="B25" s="14">
        <f>-B11+$K$2</f>
        <v>-5</v>
      </c>
      <c r="C25" s="14">
        <f aca="true" t="shared" si="13" ref="C25:Z25">-C11+$K$2</f>
        <v>-9.11111111111111</v>
      </c>
      <c r="D25" s="14">
        <f t="shared" si="13"/>
        <v>-14.111111111111107</v>
      </c>
      <c r="E25" s="14">
        <f t="shared" si="13"/>
        <v>-19.999999999999996</v>
      </c>
      <c r="F25" s="14">
        <f t="shared" si="13"/>
        <v>-26.77777777777777</v>
      </c>
      <c r="G25" s="14">
        <f t="shared" si="13"/>
        <v>-34.44444444444444</v>
      </c>
      <c r="H25" s="14">
        <f t="shared" si="13"/>
        <v>-43</v>
      </c>
      <c r="I25" s="14">
        <f t="shared" si="13"/>
        <v>-52.44444444444445</v>
      </c>
      <c r="J25" s="14">
        <f t="shared" si="13"/>
        <v>-62.777777777777786</v>
      </c>
      <c r="K25" s="14">
        <f t="shared" si="13"/>
        <v>-74</v>
      </c>
      <c r="L25" s="14">
        <f t="shared" si="13"/>
        <v>-86.1111111111111</v>
      </c>
      <c r="M25" s="14">
        <f t="shared" si="13"/>
        <v>-99.11111111111109</v>
      </c>
      <c r="N25" s="14">
        <f t="shared" si="13"/>
        <v>-112.99999999999997</v>
      </c>
      <c r="O25" s="14">
        <f t="shared" si="13"/>
        <v>-127.77777777777771</v>
      </c>
      <c r="P25" s="14">
        <f t="shared" si="13"/>
        <v>-143.44444444444437</v>
      </c>
      <c r="Q25" s="14">
        <f t="shared" si="13"/>
        <v>-159.99999999999991</v>
      </c>
      <c r="R25" s="14">
        <f t="shared" si="13"/>
        <v>-177.44444444444434</v>
      </c>
      <c r="S25" s="14">
        <f t="shared" si="13"/>
        <v>-195.77777777777766</v>
      </c>
      <c r="T25" s="14">
        <f t="shared" si="13"/>
        <v>-214.99999999999986</v>
      </c>
      <c r="U25" s="14">
        <f t="shared" si="13"/>
        <v>-235.11111111111094</v>
      </c>
      <c r="V25" s="14">
        <f t="shared" si="13"/>
        <v>-256.1111111111109</v>
      </c>
      <c r="W25" s="14">
        <f t="shared" si="13"/>
        <v>-277.9999999999998</v>
      </c>
      <c r="X25" s="14">
        <f t="shared" si="13"/>
        <v>-300.7777777777776</v>
      </c>
      <c r="Y25" s="14">
        <f t="shared" si="13"/>
        <v>-324.4444444444443</v>
      </c>
      <c r="Z25" s="14">
        <f t="shared" si="13"/>
        <v>-348.9999999999999</v>
      </c>
    </row>
    <row r="26" spans="1:26" s="12" customFormat="1" ht="12.75">
      <c r="A26" s="9" t="s">
        <v>42</v>
      </c>
      <c r="B26" s="10">
        <f>0</f>
        <v>0</v>
      </c>
      <c r="C26" s="11">
        <f>0</f>
        <v>0</v>
      </c>
      <c r="D26" s="11">
        <f>0</f>
        <v>0</v>
      </c>
      <c r="E26" s="11">
        <f>0</f>
        <v>0</v>
      </c>
      <c r="F26" s="11">
        <f>0</f>
        <v>0</v>
      </c>
      <c r="G26" s="11">
        <f>0</f>
        <v>0</v>
      </c>
      <c r="H26" s="11">
        <f>0</f>
        <v>0</v>
      </c>
      <c r="I26" s="11">
        <f>0</f>
        <v>0</v>
      </c>
      <c r="J26" s="11">
        <f>0</f>
        <v>0</v>
      </c>
      <c r="K26" s="11">
        <f>0</f>
        <v>0</v>
      </c>
      <c r="L26" s="11">
        <f>0</f>
        <v>0</v>
      </c>
      <c r="M26" s="11">
        <f>0</f>
        <v>0</v>
      </c>
      <c r="N26" s="11">
        <f>0</f>
        <v>0</v>
      </c>
      <c r="O26" s="11">
        <f>0</f>
        <v>0</v>
      </c>
      <c r="P26" s="11">
        <f>0</f>
        <v>0</v>
      </c>
      <c r="Q26" s="11">
        <f>0</f>
        <v>0</v>
      </c>
      <c r="R26" s="11">
        <f>0</f>
        <v>0</v>
      </c>
      <c r="S26" s="11">
        <f>0</f>
        <v>0</v>
      </c>
      <c r="T26" s="11">
        <f>0</f>
        <v>0</v>
      </c>
      <c r="U26" s="11">
        <f>0</f>
        <v>0</v>
      </c>
      <c r="V26" s="11">
        <f>0</f>
        <v>0</v>
      </c>
      <c r="W26" s="11">
        <f>0</f>
        <v>0</v>
      </c>
      <c r="X26" s="11">
        <f>0</f>
        <v>0</v>
      </c>
      <c r="Y26" s="11">
        <f>0</f>
        <v>0</v>
      </c>
      <c r="Z26" s="11">
        <f>0</f>
        <v>0</v>
      </c>
    </row>
    <row r="27" spans="1:26" s="12" customFormat="1" ht="12.75">
      <c r="A27" s="13" t="s">
        <v>43</v>
      </c>
      <c r="B27" s="14">
        <f>B$12</f>
        <v>11</v>
      </c>
      <c r="C27" s="15">
        <f aca="true" t="shared" si="14" ref="C27:I27">C$12</f>
        <v>13.666666666666666</v>
      </c>
      <c r="D27" s="15">
        <f t="shared" si="14"/>
        <v>16.333333333333332</v>
      </c>
      <c r="E27" s="15">
        <f t="shared" si="14"/>
        <v>19</v>
      </c>
      <c r="F27" s="15">
        <f t="shared" si="14"/>
        <v>21.666666666666664</v>
      </c>
      <c r="G27" s="15">
        <f t="shared" si="14"/>
        <v>24.333333333333332</v>
      </c>
      <c r="H27" s="15">
        <f t="shared" si="14"/>
        <v>27</v>
      </c>
      <c r="I27" s="15">
        <f t="shared" si="14"/>
        <v>29.666666666666668</v>
      </c>
      <c r="J27" s="15">
        <f aca="true" t="shared" si="15" ref="J27:Z27">J12</f>
        <v>32.333333333333336</v>
      </c>
      <c r="K27" s="15">
        <f t="shared" si="15"/>
        <v>35</v>
      </c>
      <c r="L27" s="15">
        <f t="shared" si="15"/>
        <v>37.666666666666664</v>
      </c>
      <c r="M27" s="15">
        <f t="shared" si="15"/>
        <v>40.33333333333333</v>
      </c>
      <c r="N27" s="15">
        <f t="shared" si="15"/>
        <v>42.99999999999999</v>
      </c>
      <c r="O27" s="15">
        <f t="shared" si="15"/>
        <v>45.66666666666666</v>
      </c>
      <c r="P27" s="15">
        <f t="shared" si="15"/>
        <v>48.33333333333332</v>
      </c>
      <c r="Q27" s="15">
        <f t="shared" si="15"/>
        <v>50.999999999999986</v>
      </c>
      <c r="R27" s="15">
        <f t="shared" si="15"/>
        <v>53.66666666666665</v>
      </c>
      <c r="S27" s="15">
        <f t="shared" si="15"/>
        <v>56.333333333333314</v>
      </c>
      <c r="T27" s="15">
        <f t="shared" si="15"/>
        <v>58.99999999999998</v>
      </c>
      <c r="U27" s="15">
        <f t="shared" si="15"/>
        <v>61.66666666666664</v>
      </c>
      <c r="V27" s="15">
        <f t="shared" si="15"/>
        <v>64.33333333333331</v>
      </c>
      <c r="W27" s="15">
        <f t="shared" si="15"/>
        <v>66.99999999999997</v>
      </c>
      <c r="X27" s="15">
        <f t="shared" si="15"/>
        <v>69.66666666666664</v>
      </c>
      <c r="Y27" s="15">
        <f t="shared" si="15"/>
        <v>72.33333333333331</v>
      </c>
      <c r="Z27" s="15">
        <f t="shared" si="15"/>
        <v>74.99999999999999</v>
      </c>
    </row>
    <row r="28" spans="1:26" s="12" customFormat="1" ht="12.75">
      <c r="A28" s="9" t="s">
        <v>44</v>
      </c>
      <c r="B28" s="10">
        <f>0</f>
        <v>0</v>
      </c>
      <c r="C28" s="11">
        <f>0</f>
        <v>0</v>
      </c>
      <c r="D28" s="11">
        <f>0</f>
        <v>0</v>
      </c>
      <c r="E28" s="11">
        <f>0</f>
        <v>0</v>
      </c>
      <c r="F28" s="11">
        <f>0</f>
        <v>0</v>
      </c>
      <c r="G28" s="11">
        <f>0</f>
        <v>0</v>
      </c>
      <c r="H28" s="11">
        <f>0</f>
        <v>0</v>
      </c>
      <c r="I28" s="11">
        <f>0</f>
        <v>0</v>
      </c>
      <c r="J28" s="11">
        <f>0</f>
        <v>0</v>
      </c>
      <c r="K28" s="11">
        <f>0</f>
        <v>0</v>
      </c>
      <c r="L28" s="11">
        <f>0</f>
        <v>0</v>
      </c>
      <c r="M28" s="11">
        <f>0</f>
        <v>0</v>
      </c>
      <c r="N28" s="11">
        <f>0</f>
        <v>0</v>
      </c>
      <c r="O28" s="11">
        <f>0</f>
        <v>0</v>
      </c>
      <c r="P28" s="11">
        <f>0</f>
        <v>0</v>
      </c>
      <c r="Q28" s="11">
        <f>0</f>
        <v>0</v>
      </c>
      <c r="R28" s="11">
        <f>0</f>
        <v>0</v>
      </c>
      <c r="S28" s="11">
        <f>0</f>
        <v>0</v>
      </c>
      <c r="T28" s="11">
        <f>0</f>
        <v>0</v>
      </c>
      <c r="U28" s="11">
        <f>0</f>
        <v>0</v>
      </c>
      <c r="V28" s="11">
        <f>0</f>
        <v>0</v>
      </c>
      <c r="W28" s="11">
        <f>0</f>
        <v>0</v>
      </c>
      <c r="X28" s="11">
        <f>0</f>
        <v>0</v>
      </c>
      <c r="Y28" s="11">
        <f>0</f>
        <v>0</v>
      </c>
      <c r="Z28" s="11">
        <f>0</f>
        <v>0</v>
      </c>
    </row>
    <row r="29" spans="1:26" s="12" customFormat="1" ht="12.75">
      <c r="A29" s="13" t="s">
        <v>45</v>
      </c>
      <c r="B29" s="14">
        <f aca="true" t="shared" si="16" ref="B29:Z29">B13</f>
        <v>8</v>
      </c>
      <c r="C29" s="15">
        <f t="shared" si="16"/>
        <v>8</v>
      </c>
      <c r="D29" s="15">
        <f t="shared" si="16"/>
        <v>8</v>
      </c>
      <c r="E29" s="15">
        <f t="shared" si="16"/>
        <v>8</v>
      </c>
      <c r="F29" s="15">
        <f t="shared" si="16"/>
        <v>8</v>
      </c>
      <c r="G29" s="15">
        <f t="shared" si="16"/>
        <v>8</v>
      </c>
      <c r="H29" s="15">
        <f t="shared" si="16"/>
        <v>8</v>
      </c>
      <c r="I29" s="15">
        <f t="shared" si="16"/>
        <v>8</v>
      </c>
      <c r="J29" s="15">
        <f t="shared" si="16"/>
        <v>8</v>
      </c>
      <c r="K29" s="15">
        <f t="shared" si="16"/>
        <v>8</v>
      </c>
      <c r="L29" s="15">
        <f t="shared" si="16"/>
        <v>8</v>
      </c>
      <c r="M29" s="15">
        <f t="shared" si="16"/>
        <v>8</v>
      </c>
      <c r="N29" s="15">
        <f t="shared" si="16"/>
        <v>8</v>
      </c>
      <c r="O29" s="15">
        <f t="shared" si="16"/>
        <v>8</v>
      </c>
      <c r="P29" s="15">
        <f t="shared" si="16"/>
        <v>8</v>
      </c>
      <c r="Q29" s="15">
        <f t="shared" si="16"/>
        <v>8</v>
      </c>
      <c r="R29" s="15">
        <f t="shared" si="16"/>
        <v>8</v>
      </c>
      <c r="S29" s="15">
        <f t="shared" si="16"/>
        <v>8</v>
      </c>
      <c r="T29" s="15">
        <f t="shared" si="16"/>
        <v>8</v>
      </c>
      <c r="U29" s="15">
        <f t="shared" si="16"/>
        <v>8</v>
      </c>
      <c r="V29" s="15">
        <f t="shared" si="16"/>
        <v>8</v>
      </c>
      <c r="W29" s="15">
        <f t="shared" si="16"/>
        <v>8</v>
      </c>
      <c r="X29" s="15">
        <f t="shared" si="16"/>
        <v>8</v>
      </c>
      <c r="Y29" s="15">
        <f t="shared" si="16"/>
        <v>8</v>
      </c>
      <c r="Z29" s="15">
        <f t="shared" si="16"/>
        <v>8</v>
      </c>
    </row>
    <row r="30" spans="1:26" s="18" customFormat="1" ht="12.75">
      <c r="A30" s="13" t="s">
        <v>46</v>
      </c>
      <c r="B30" s="16">
        <f aca="true" t="shared" si="17" ref="B30:Z30">(SQRT((B26)^2+(B27)^2))</f>
        <v>11</v>
      </c>
      <c r="C30" s="17">
        <f t="shared" si="17"/>
        <v>13.666666666666666</v>
      </c>
      <c r="D30" s="17">
        <f t="shared" si="17"/>
        <v>16.333333333333332</v>
      </c>
      <c r="E30" s="17">
        <f t="shared" si="17"/>
        <v>19</v>
      </c>
      <c r="F30" s="17">
        <f t="shared" si="17"/>
        <v>21.666666666666664</v>
      </c>
      <c r="G30" s="17">
        <f t="shared" si="17"/>
        <v>24.333333333333332</v>
      </c>
      <c r="H30" s="17">
        <f t="shared" si="17"/>
        <v>27</v>
      </c>
      <c r="I30" s="17">
        <f t="shared" si="17"/>
        <v>29.666666666666668</v>
      </c>
      <c r="J30" s="17">
        <f t="shared" si="17"/>
        <v>32.333333333333336</v>
      </c>
      <c r="K30" s="17">
        <f t="shared" si="17"/>
        <v>35</v>
      </c>
      <c r="L30" s="17">
        <f t="shared" si="17"/>
        <v>37.666666666666664</v>
      </c>
      <c r="M30" s="17">
        <f t="shared" si="17"/>
        <v>40.33333333333333</v>
      </c>
      <c r="N30" s="17">
        <f t="shared" si="17"/>
        <v>42.99999999999999</v>
      </c>
      <c r="O30" s="17">
        <f t="shared" si="17"/>
        <v>45.66666666666666</v>
      </c>
      <c r="P30" s="17">
        <f t="shared" si="17"/>
        <v>48.33333333333332</v>
      </c>
      <c r="Q30" s="17">
        <f t="shared" si="17"/>
        <v>50.999999999999986</v>
      </c>
      <c r="R30" s="17">
        <f t="shared" si="17"/>
        <v>53.66666666666665</v>
      </c>
      <c r="S30" s="17">
        <f t="shared" si="17"/>
        <v>56.333333333333314</v>
      </c>
      <c r="T30" s="17">
        <f t="shared" si="17"/>
        <v>58.99999999999998</v>
      </c>
      <c r="U30" s="17">
        <f t="shared" si="17"/>
        <v>61.66666666666664</v>
      </c>
      <c r="V30" s="17">
        <f t="shared" si="17"/>
        <v>64.33333333333331</v>
      </c>
      <c r="W30" s="17">
        <f t="shared" si="17"/>
        <v>66.99999999999997</v>
      </c>
      <c r="X30" s="17">
        <f t="shared" si="17"/>
        <v>69.66666666666664</v>
      </c>
      <c r="Y30" s="17">
        <f t="shared" si="17"/>
        <v>72.33333333333331</v>
      </c>
      <c r="Z30" s="17">
        <f t="shared" si="17"/>
        <v>74.99999999999999</v>
      </c>
    </row>
    <row r="31" spans="1:26" s="18" customFormat="1" ht="12.75">
      <c r="A31" s="13" t="s">
        <v>47</v>
      </c>
      <c r="B31" s="16">
        <f aca="true" t="shared" si="18" ref="B31:Z31">SQRT(((B28)^2+(B29)^2))</f>
        <v>8</v>
      </c>
      <c r="C31" s="17">
        <f t="shared" si="18"/>
        <v>8</v>
      </c>
      <c r="D31" s="17">
        <f t="shared" si="18"/>
        <v>8</v>
      </c>
      <c r="E31" s="17">
        <f t="shared" si="18"/>
        <v>8</v>
      </c>
      <c r="F31" s="17">
        <f t="shared" si="18"/>
        <v>8</v>
      </c>
      <c r="G31" s="17">
        <f t="shared" si="18"/>
        <v>8</v>
      </c>
      <c r="H31" s="17">
        <f t="shared" si="18"/>
        <v>8</v>
      </c>
      <c r="I31" s="17">
        <f t="shared" si="18"/>
        <v>8</v>
      </c>
      <c r="J31" s="17">
        <f t="shared" si="18"/>
        <v>8</v>
      </c>
      <c r="K31" s="17">
        <f t="shared" si="18"/>
        <v>8</v>
      </c>
      <c r="L31" s="17">
        <f t="shared" si="18"/>
        <v>8</v>
      </c>
      <c r="M31" s="17">
        <f t="shared" si="18"/>
        <v>8</v>
      </c>
      <c r="N31" s="17">
        <f t="shared" si="18"/>
        <v>8</v>
      </c>
      <c r="O31" s="17">
        <f t="shared" si="18"/>
        <v>8</v>
      </c>
      <c r="P31" s="17">
        <f t="shared" si="18"/>
        <v>8</v>
      </c>
      <c r="Q31" s="17">
        <f t="shared" si="18"/>
        <v>8</v>
      </c>
      <c r="R31" s="17">
        <f t="shared" si="18"/>
        <v>8</v>
      </c>
      <c r="S31" s="17">
        <f t="shared" si="18"/>
        <v>8</v>
      </c>
      <c r="T31" s="17">
        <f t="shared" si="18"/>
        <v>8</v>
      </c>
      <c r="U31" s="17">
        <f t="shared" si="18"/>
        <v>8</v>
      </c>
      <c r="V31" s="17">
        <f t="shared" si="18"/>
        <v>8</v>
      </c>
      <c r="W31" s="17">
        <f t="shared" si="18"/>
        <v>8</v>
      </c>
      <c r="X31" s="17">
        <f t="shared" si="18"/>
        <v>8</v>
      </c>
      <c r="Y31" s="17">
        <f t="shared" si="18"/>
        <v>8</v>
      </c>
      <c r="Z31" s="17">
        <f t="shared" si="18"/>
        <v>8</v>
      </c>
    </row>
    <row r="32" spans="1:26" s="18" customFormat="1" ht="12.75">
      <c r="A32" s="13" t="s">
        <v>48</v>
      </c>
      <c r="B32" s="16">
        <f aca="true" t="shared" si="19" ref="B32:Z32">SQRT((B31)^2-(B33)^2)</f>
        <v>0</v>
      </c>
      <c r="C32" s="17">
        <f t="shared" si="19"/>
        <v>0</v>
      </c>
      <c r="D32" s="17">
        <f t="shared" si="19"/>
        <v>0</v>
      </c>
      <c r="E32" s="17">
        <f t="shared" si="19"/>
        <v>0</v>
      </c>
      <c r="F32" s="17">
        <f t="shared" si="19"/>
        <v>0</v>
      </c>
      <c r="G32" s="17">
        <f t="shared" si="19"/>
        <v>0</v>
      </c>
      <c r="H32" s="17">
        <f t="shared" si="19"/>
        <v>0</v>
      </c>
      <c r="I32" s="17">
        <f t="shared" si="19"/>
        <v>0</v>
      </c>
      <c r="J32" s="17">
        <f t="shared" si="19"/>
        <v>0</v>
      </c>
      <c r="K32" s="17">
        <f t="shared" si="19"/>
        <v>0</v>
      </c>
      <c r="L32" s="17">
        <f t="shared" si="19"/>
        <v>0</v>
      </c>
      <c r="M32" s="17">
        <f t="shared" si="19"/>
        <v>0</v>
      </c>
      <c r="N32" s="17">
        <f t="shared" si="19"/>
        <v>0</v>
      </c>
      <c r="O32" s="17">
        <f t="shared" si="19"/>
        <v>0</v>
      </c>
      <c r="P32" s="17">
        <f t="shared" si="19"/>
        <v>0</v>
      </c>
      <c r="Q32" s="17">
        <f t="shared" si="19"/>
        <v>0</v>
      </c>
      <c r="R32" s="17">
        <f t="shared" si="19"/>
        <v>0</v>
      </c>
      <c r="S32" s="17">
        <f t="shared" si="19"/>
        <v>0</v>
      </c>
      <c r="T32" s="17">
        <f t="shared" si="19"/>
        <v>0</v>
      </c>
      <c r="U32" s="17">
        <f t="shared" si="19"/>
        <v>0</v>
      </c>
      <c r="V32" s="17">
        <f t="shared" si="19"/>
        <v>0</v>
      </c>
      <c r="W32" s="17">
        <f t="shared" si="19"/>
        <v>0</v>
      </c>
      <c r="X32" s="17">
        <f t="shared" si="19"/>
        <v>0</v>
      </c>
      <c r="Y32" s="17">
        <f t="shared" si="19"/>
        <v>0</v>
      </c>
      <c r="Z32" s="17">
        <f t="shared" si="19"/>
        <v>0</v>
      </c>
    </row>
    <row r="33" spans="1:26" s="18" customFormat="1" ht="12.75">
      <c r="A33" s="13" t="s">
        <v>49</v>
      </c>
      <c r="B33" s="16">
        <f aca="true" t="shared" si="20" ref="B33:Z33">ABS((((B26*B28)+(B27*B29))/B30))</f>
        <v>8</v>
      </c>
      <c r="C33" s="17">
        <f t="shared" si="20"/>
        <v>8</v>
      </c>
      <c r="D33" s="17">
        <f t="shared" si="20"/>
        <v>8</v>
      </c>
      <c r="E33" s="17">
        <f t="shared" si="20"/>
        <v>8</v>
      </c>
      <c r="F33" s="17">
        <f t="shared" si="20"/>
        <v>8</v>
      </c>
      <c r="G33" s="17">
        <f t="shared" si="20"/>
        <v>8</v>
      </c>
      <c r="H33" s="17">
        <f t="shared" si="20"/>
        <v>8</v>
      </c>
      <c r="I33" s="17">
        <f t="shared" si="20"/>
        <v>8</v>
      </c>
      <c r="J33" s="17">
        <f t="shared" si="20"/>
        <v>8</v>
      </c>
      <c r="K33" s="17">
        <f t="shared" si="20"/>
        <v>8</v>
      </c>
      <c r="L33" s="17">
        <f t="shared" si="20"/>
        <v>8</v>
      </c>
      <c r="M33" s="17">
        <f t="shared" si="20"/>
        <v>8</v>
      </c>
      <c r="N33" s="17">
        <f t="shared" si="20"/>
        <v>8</v>
      </c>
      <c r="O33" s="17">
        <f t="shared" si="20"/>
        <v>8</v>
      </c>
      <c r="P33" s="17">
        <f t="shared" si="20"/>
        <v>8</v>
      </c>
      <c r="Q33" s="17">
        <f t="shared" si="20"/>
        <v>8</v>
      </c>
      <c r="R33" s="17">
        <f t="shared" si="20"/>
        <v>8</v>
      </c>
      <c r="S33" s="17">
        <f t="shared" si="20"/>
        <v>8</v>
      </c>
      <c r="T33" s="17">
        <f t="shared" si="20"/>
        <v>8</v>
      </c>
      <c r="U33" s="17">
        <f t="shared" si="20"/>
        <v>8</v>
      </c>
      <c r="V33" s="17">
        <f t="shared" si="20"/>
        <v>8</v>
      </c>
      <c r="W33" s="17">
        <f t="shared" si="20"/>
        <v>8</v>
      </c>
      <c r="X33" s="17">
        <f t="shared" si="20"/>
        <v>8</v>
      </c>
      <c r="Y33" s="17">
        <f t="shared" si="20"/>
        <v>8</v>
      </c>
      <c r="Z33" s="17">
        <f t="shared" si="20"/>
        <v>8</v>
      </c>
    </row>
    <row r="34" spans="1:26" s="18" customFormat="1" ht="12.75">
      <c r="A34" s="13" t="s">
        <v>50</v>
      </c>
      <c r="B34" s="16">
        <f aca="true" t="shared" si="21" ref="B34:Z34">C24-B24</f>
        <v>0</v>
      </c>
      <c r="C34" s="17">
        <f t="shared" si="21"/>
        <v>0</v>
      </c>
      <c r="D34" s="17">
        <f t="shared" si="21"/>
        <v>0</v>
      </c>
      <c r="E34" s="17">
        <f t="shared" si="21"/>
        <v>0</v>
      </c>
      <c r="F34" s="17">
        <f t="shared" si="21"/>
        <v>0</v>
      </c>
      <c r="G34" s="17">
        <f t="shared" si="21"/>
        <v>0</v>
      </c>
      <c r="H34" s="17">
        <f t="shared" si="21"/>
        <v>0</v>
      </c>
      <c r="I34" s="17">
        <f t="shared" si="21"/>
        <v>0</v>
      </c>
      <c r="J34" s="17">
        <f t="shared" si="21"/>
        <v>0</v>
      </c>
      <c r="K34" s="17">
        <f t="shared" si="21"/>
        <v>0</v>
      </c>
      <c r="L34" s="17">
        <f t="shared" si="21"/>
        <v>0</v>
      </c>
      <c r="M34" s="17">
        <f t="shared" si="21"/>
        <v>0</v>
      </c>
      <c r="N34" s="17">
        <f t="shared" si="21"/>
        <v>0</v>
      </c>
      <c r="O34" s="17">
        <f t="shared" si="21"/>
        <v>0</v>
      </c>
      <c r="P34" s="17">
        <f t="shared" si="21"/>
        <v>0</v>
      </c>
      <c r="Q34" s="17">
        <f t="shared" si="21"/>
        <v>0</v>
      </c>
      <c r="R34" s="17">
        <f t="shared" si="21"/>
        <v>0</v>
      </c>
      <c r="S34" s="17">
        <f t="shared" si="21"/>
        <v>0</v>
      </c>
      <c r="T34" s="17">
        <f t="shared" si="21"/>
        <v>0</v>
      </c>
      <c r="U34" s="17">
        <f t="shared" si="21"/>
        <v>0</v>
      </c>
      <c r="V34" s="17">
        <f t="shared" si="21"/>
        <v>0</v>
      </c>
      <c r="W34" s="17">
        <f t="shared" si="21"/>
        <v>0</v>
      </c>
      <c r="X34" s="17">
        <f t="shared" si="21"/>
        <v>0</v>
      </c>
      <c r="Y34" s="17">
        <f t="shared" si="21"/>
        <v>0</v>
      </c>
      <c r="Z34" s="17">
        <f t="shared" si="21"/>
        <v>-13</v>
      </c>
    </row>
    <row r="35" spans="1:26" s="18" customFormat="1" ht="12.75">
      <c r="A35" s="13" t="s">
        <v>51</v>
      </c>
      <c r="B35" s="16">
        <f aca="true" t="shared" si="22" ref="B35:Z35">C25-B25</f>
        <v>-4.111111111111111</v>
      </c>
      <c r="C35" s="17">
        <f t="shared" si="22"/>
        <v>-4.9999999999999964</v>
      </c>
      <c r="D35" s="17">
        <f t="shared" si="22"/>
        <v>-5.888888888888889</v>
      </c>
      <c r="E35" s="17">
        <f t="shared" si="22"/>
        <v>-6.777777777777775</v>
      </c>
      <c r="F35" s="17">
        <f t="shared" si="22"/>
        <v>-7.666666666666671</v>
      </c>
      <c r="G35" s="17">
        <f t="shared" si="22"/>
        <v>-8.555555555555557</v>
      </c>
      <c r="H35" s="17">
        <f t="shared" si="22"/>
        <v>-9.44444444444445</v>
      </c>
      <c r="I35" s="17">
        <f t="shared" si="22"/>
        <v>-10.333333333333336</v>
      </c>
      <c r="J35" s="17">
        <f t="shared" si="22"/>
        <v>-11.222222222222214</v>
      </c>
      <c r="K35" s="17">
        <f t="shared" si="22"/>
        <v>-12.1111111111111</v>
      </c>
      <c r="L35" s="17">
        <f t="shared" si="22"/>
        <v>-12.999999999999986</v>
      </c>
      <c r="M35" s="17">
        <f t="shared" si="22"/>
        <v>-13.888888888888886</v>
      </c>
      <c r="N35" s="17">
        <f t="shared" si="22"/>
        <v>-14.777777777777743</v>
      </c>
      <c r="O35" s="17">
        <f t="shared" si="22"/>
        <v>-15.666666666666657</v>
      </c>
      <c r="P35" s="17">
        <f t="shared" si="22"/>
        <v>-16.555555555555543</v>
      </c>
      <c r="Q35" s="17">
        <f t="shared" si="22"/>
        <v>-17.44444444444443</v>
      </c>
      <c r="R35" s="17">
        <f t="shared" si="22"/>
        <v>-18.333333333333314</v>
      </c>
      <c r="S35" s="17">
        <f t="shared" si="22"/>
        <v>-19.2222222222222</v>
      </c>
      <c r="T35" s="17">
        <f t="shared" si="22"/>
        <v>-20.111111111111086</v>
      </c>
      <c r="U35" s="17">
        <f t="shared" si="22"/>
        <v>-20.99999999999997</v>
      </c>
      <c r="V35" s="17">
        <f t="shared" si="22"/>
        <v>-21.888888888888857</v>
      </c>
      <c r="W35" s="17">
        <f t="shared" si="22"/>
        <v>-22.77777777777783</v>
      </c>
      <c r="X35" s="17">
        <f t="shared" si="22"/>
        <v>-23.666666666666686</v>
      </c>
      <c r="Y35" s="17">
        <f t="shared" si="22"/>
        <v>-24.5555555555556</v>
      </c>
      <c r="Z35" s="17">
        <f t="shared" si="22"/>
        <v>348.9999999999999</v>
      </c>
    </row>
    <row r="36" s="18" customFormat="1" ht="12.75"/>
    <row r="37" spans="1:26" s="18" customFormat="1" ht="12.75">
      <c r="A37" s="19" t="s">
        <v>52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s="12" customFormat="1" ht="12.75">
      <c r="A38" s="9" t="s">
        <v>40</v>
      </c>
      <c r="B38" s="10">
        <f>$D$2+($I$3-$D$2)*COS(B$17)-($K$3-$D$3)*SIN(B$17)</f>
        <v>4.0150300803756735</v>
      </c>
      <c r="C38" s="10">
        <f>$D$2+($I$3-$D$2)*COS(C$17)-($K$3-$D$3)*SIN(C$17)</f>
        <v>5.097244613746562</v>
      </c>
      <c r="D38" s="10">
        <f>$D$2+($I$3-$D$2)*COS(D$17)-($K$3-$D$3)*SIN(D$17)</f>
        <v>9.263418011978263</v>
      </c>
      <c r="E38" s="10">
        <f>$D$2+($I$3-$D$2)*COS(E$17)-($K$3-$D$3)*SIN(E$17)</f>
        <v>14.540814971847567</v>
      </c>
      <c r="F38" s="11">
        <f aca="true" t="shared" si="23" ref="F38:Z38">$D$2+($I$3-$D$2)*COS(F$17)-($K$3-$D$3)*SIN(F$17)</f>
        <v>15.485263701181331</v>
      </c>
      <c r="G38" s="11">
        <f t="shared" si="23"/>
        <v>9.256582807589869</v>
      </c>
      <c r="H38" s="11">
        <f t="shared" si="23"/>
        <v>4.001279011514673</v>
      </c>
      <c r="I38" s="11">
        <f t="shared" si="23"/>
        <v>9.895781921072542</v>
      </c>
      <c r="J38" s="11">
        <f t="shared" si="23"/>
        <v>15.946168185167874</v>
      </c>
      <c r="K38" s="11">
        <f t="shared" si="23"/>
        <v>7.478997779040155</v>
      </c>
      <c r="L38" s="11">
        <f t="shared" si="23"/>
        <v>6.1833469040100395</v>
      </c>
      <c r="M38" s="11">
        <f t="shared" si="23"/>
        <v>15.973750651662417</v>
      </c>
      <c r="N38" s="11">
        <f t="shared" si="23"/>
        <v>6.3667607816824106</v>
      </c>
      <c r="O38" s="11">
        <f t="shared" si="23"/>
        <v>9.830908717577152</v>
      </c>
      <c r="P38" s="11">
        <f t="shared" si="23"/>
        <v>13.18033879837312</v>
      </c>
      <c r="Q38" s="11">
        <f t="shared" si="23"/>
        <v>5.151113152672037</v>
      </c>
      <c r="R38" s="11">
        <f t="shared" si="23"/>
        <v>15.536568728686248</v>
      </c>
      <c r="S38" s="11">
        <f t="shared" si="23"/>
        <v>4.28521833398636</v>
      </c>
      <c r="T38" s="11">
        <f t="shared" si="23"/>
        <v>15.59030132712828</v>
      </c>
      <c r="U38" s="11">
        <f t="shared" si="23"/>
        <v>4.987624682198929</v>
      </c>
      <c r="V38" s="11">
        <f t="shared" si="23"/>
        <v>13.537027077281822</v>
      </c>
      <c r="W38" s="11">
        <f t="shared" si="23"/>
        <v>9.258561263528444</v>
      </c>
      <c r="X38" s="11">
        <f t="shared" si="23"/>
        <v>6.962587842197415</v>
      </c>
      <c r="Y38" s="11">
        <f t="shared" si="23"/>
        <v>15.832096097770073</v>
      </c>
      <c r="Z38" s="11">
        <f t="shared" si="23"/>
        <v>5.464995381956754</v>
      </c>
    </row>
    <row r="39" spans="1:26" s="12" customFormat="1" ht="12.75">
      <c r="A39" s="13" t="s">
        <v>41</v>
      </c>
      <c r="B39" s="14">
        <f>$D$3+($I$3-$D$2)*SIN(B17)+($K$3-$D$3)*COS(B17)</f>
        <v>10.424423210006218</v>
      </c>
      <c r="C39" s="14">
        <f>$D$3+($I$3-$D$2)*SIN(C17)+($K$3-$D$3)*COS(C17)</f>
        <v>6.54124449800757</v>
      </c>
      <c r="D39" s="14">
        <f>$D$3+($I$3-$D$2)*SIN(D17)+($K$3-$D$3)*COS(D17)</f>
        <v>4.0453843973836605</v>
      </c>
      <c r="E39" s="14">
        <f>$D$3+($I$3-$D$2)*SIN(E17)+($K$3-$D$3)*COS(E17)</f>
        <v>6.078138274818326</v>
      </c>
      <c r="F39" s="15">
        <f aca="true" t="shared" si="24" ref="F39:Z39">$D$3+($I$3-$D$2)*SIN(F17)+($K$3-$D$3)*COS(F17)</f>
        <v>12.431436227521193</v>
      </c>
      <c r="G39" s="15">
        <f t="shared" si="24"/>
        <v>15.953766108777623</v>
      </c>
      <c r="H39" s="15">
        <f t="shared" si="24"/>
        <v>10.123881000583697</v>
      </c>
      <c r="I39" s="15">
        <f t="shared" si="24"/>
        <v>4.00090518561136</v>
      </c>
      <c r="J39" s="15">
        <f t="shared" si="24"/>
        <v>10.801925129733059</v>
      </c>
      <c r="K39" s="15">
        <f t="shared" si="24"/>
        <v>15.444680688701176</v>
      </c>
      <c r="L39" s="15">
        <f t="shared" si="24"/>
        <v>5.370403997661324</v>
      </c>
      <c r="M39" s="15">
        <f t="shared" si="24"/>
        <v>9.439372537452142</v>
      </c>
      <c r="N39" s="15">
        <f t="shared" si="24"/>
        <v>14.774889818883677</v>
      </c>
      <c r="O39" s="15">
        <f t="shared" si="24"/>
        <v>4.002383128424374</v>
      </c>
      <c r="P39" s="15">
        <f t="shared" si="24"/>
        <v>15.087774083777957</v>
      </c>
      <c r="Q39" s="15">
        <f t="shared" si="24"/>
        <v>6.466121628888469</v>
      </c>
      <c r="R39" s="15">
        <f t="shared" si="24"/>
        <v>12.312229813953088</v>
      </c>
      <c r="S39" s="15">
        <f t="shared" si="24"/>
        <v>8.172085748785147</v>
      </c>
      <c r="T39" s="15">
        <f t="shared" si="24"/>
        <v>12.179112450496255</v>
      </c>
      <c r="U39" s="15">
        <f t="shared" si="24"/>
        <v>6.7021076922527305</v>
      </c>
      <c r="V39" s="15">
        <f t="shared" si="24"/>
        <v>14.846590497924826</v>
      </c>
      <c r="W39" s="15">
        <f t="shared" si="24"/>
        <v>4.045987185094454</v>
      </c>
      <c r="X39" s="15">
        <f t="shared" si="24"/>
        <v>15.174372172895282</v>
      </c>
      <c r="Y39" s="15">
        <f t="shared" si="24"/>
        <v>8.590512466754282</v>
      </c>
      <c r="Z39" s="15">
        <f t="shared" si="24"/>
        <v>6.071420980261891</v>
      </c>
    </row>
    <row r="40" spans="1:26" s="12" customFormat="1" ht="12.75">
      <c r="A40" s="9" t="s">
        <v>42</v>
      </c>
      <c r="B40" s="10">
        <f>-B15*(($I$3-$D$2)*SIN(B17)+($K$3-$D$3)*COS(B17))</f>
        <v>-0.7781092183447319</v>
      </c>
      <c r="C40" s="10">
        <f aca="true" t="shared" si="25" ref="C40:Z40">-C15*(($I$3-$D$2)*SIN(C17)+($K$3-$D$3)*COS(C17))</f>
        <v>7.878276421204978</v>
      </c>
      <c r="D40" s="10">
        <f t="shared" si="25"/>
        <v>16.209786918233366</v>
      </c>
      <c r="E40" s="10">
        <f t="shared" si="25"/>
        <v>12.419228796408632</v>
      </c>
      <c r="F40" s="10">
        <f t="shared" si="25"/>
        <v>-8.780186377159861</v>
      </c>
      <c r="G40" s="10">
        <f t="shared" si="25"/>
        <v>-24.14582921893147</v>
      </c>
      <c r="H40" s="10">
        <f t="shared" si="25"/>
        <v>-0.5574645026266396</v>
      </c>
      <c r="I40" s="10">
        <f t="shared" si="25"/>
        <v>29.662191026699386</v>
      </c>
      <c r="J40" s="10">
        <f t="shared" si="25"/>
        <v>-4.321485421339262</v>
      </c>
      <c r="K40" s="10">
        <f t="shared" si="25"/>
        <v>-31.760637350756863</v>
      </c>
      <c r="L40" s="10">
        <f t="shared" si="25"/>
        <v>29.06357490357058</v>
      </c>
      <c r="M40" s="10">
        <f t="shared" si="25"/>
        <v>3.768662387127269</v>
      </c>
      <c r="N40" s="10">
        <f t="shared" si="25"/>
        <v>-34.22004370199968</v>
      </c>
      <c r="O40" s="10">
        <f t="shared" si="25"/>
        <v>45.6485284114367</v>
      </c>
      <c r="P40" s="10">
        <f t="shared" si="25"/>
        <v>-40.984846785989085</v>
      </c>
      <c r="Q40" s="10">
        <f t="shared" si="25"/>
        <v>30.03796615444801</v>
      </c>
      <c r="R40" s="10">
        <f t="shared" si="25"/>
        <v>-20.6816111136915</v>
      </c>
      <c r="S40" s="10">
        <f t="shared" si="25"/>
        <v>17.16208380307279</v>
      </c>
      <c r="T40" s="10">
        <f t="shared" si="25"/>
        <v>-21.427939096546506</v>
      </c>
      <c r="U40" s="10">
        <f t="shared" si="25"/>
        <v>33.895004274069144</v>
      </c>
      <c r="V40" s="10">
        <f t="shared" si="25"/>
        <v>-51.96622033886063</v>
      </c>
      <c r="W40" s="10">
        <f t="shared" si="25"/>
        <v>66.4864764331119</v>
      </c>
      <c r="X40" s="10">
        <f t="shared" si="25"/>
        <v>-60.080210229728536</v>
      </c>
      <c r="Y40" s="10">
        <f t="shared" si="25"/>
        <v>16.99215526190671</v>
      </c>
      <c r="Z40" s="10">
        <f t="shared" si="25"/>
        <v>49.10723774672635</v>
      </c>
    </row>
    <row r="41" spans="1:26" s="12" customFormat="1" ht="12.75">
      <c r="A41" s="13" t="s">
        <v>43</v>
      </c>
      <c r="B41" s="14">
        <f>B15*(($I$3-$D$2)*COS(B17)-($K$3-$D$3)*SIN(B17))</f>
        <v>-10.972444852644598</v>
      </c>
      <c r="C41" s="14">
        <f>C15*(($I$3-$D$2)*COS(C17)-($K$3-$D$3)*SIN(C17))</f>
        <v>-11.167387268688387</v>
      </c>
      <c r="D41" s="14">
        <f>D15*(($I$3-$D$2)*COS(D17)-($K$3-$D$3)*SIN(D17))</f>
        <v>-2.0051398562813936</v>
      </c>
      <c r="E41" s="15">
        <f aca="true" t="shared" si="26" ref="E41:Z41">E15*(($D$2-$I$3)*COS(E17)-($D$3-$K$3)*SIN(E17))</f>
        <v>-14.379247410850631</v>
      </c>
      <c r="F41" s="15">
        <f t="shared" si="26"/>
        <v>-19.80789669871036</v>
      </c>
      <c r="G41" s="15">
        <f t="shared" si="26"/>
        <v>3.0149697247744207</v>
      </c>
      <c r="H41" s="15">
        <f t="shared" si="26"/>
        <v>26.99424444818397</v>
      </c>
      <c r="I41" s="15">
        <f t="shared" si="26"/>
        <v>0.5153005013635406</v>
      </c>
      <c r="J41" s="15">
        <f t="shared" si="26"/>
        <v>-32.04323966451577</v>
      </c>
      <c r="K41" s="15">
        <f t="shared" si="26"/>
        <v>14.70584628893243</v>
      </c>
      <c r="L41" s="15">
        <f t="shared" si="26"/>
        <v>23.96009999149253</v>
      </c>
      <c r="M41" s="15">
        <f t="shared" si="26"/>
        <v>-40.15687938061957</v>
      </c>
      <c r="N41" s="15">
        <f t="shared" si="26"/>
        <v>26.038214397942717</v>
      </c>
      <c r="O41" s="15">
        <f t="shared" si="26"/>
        <v>1.2869725384405566</v>
      </c>
      <c r="P41" s="15">
        <f t="shared" si="26"/>
        <v>-25.619395875783454</v>
      </c>
      <c r="Q41" s="15">
        <f t="shared" si="26"/>
        <v>41.215538202287675</v>
      </c>
      <c r="R41" s="15">
        <f t="shared" si="26"/>
        <v>-49.52153140658254</v>
      </c>
      <c r="S41" s="15">
        <f t="shared" si="26"/>
        <v>53.65545008646138</v>
      </c>
      <c r="T41" s="15">
        <f t="shared" si="26"/>
        <v>-54.971296383428076</v>
      </c>
      <c r="U41" s="15">
        <f t="shared" si="26"/>
        <v>51.516079655177656</v>
      </c>
      <c r="V41" s="15">
        <f t="shared" si="26"/>
        <v>-37.92479032863285</v>
      </c>
      <c r="W41" s="15">
        <f t="shared" si="26"/>
        <v>8.279399223932367</v>
      </c>
      <c r="X41" s="15">
        <f t="shared" si="26"/>
        <v>35.26773005448556</v>
      </c>
      <c r="Y41" s="15">
        <f t="shared" si="26"/>
        <v>-70.30915851200585</v>
      </c>
      <c r="Z41" s="15">
        <f t="shared" si="26"/>
        <v>56.687557725540564</v>
      </c>
    </row>
    <row r="42" spans="1:26" s="12" customFormat="1" ht="12.75">
      <c r="A42" s="9" t="s">
        <v>44</v>
      </c>
      <c r="B42" s="10">
        <f>-B16*(($I$3-$D$2)*SIN(B17)+($K$3-$D$3)*COS(B17))-B15^2*(($I$3-$D$2)*COS(B17)-($K$3-$D$3)*SIN(B17))</f>
        <v>19.550251283173473</v>
      </c>
      <c r="C42" s="10">
        <f aca="true" t="shared" si="27" ref="C42:Z42">-C16*(($I$3-$D$2)*SIN(C17)+($K$3-$D$3)*COS(C17))-C15^2*(($I$3-$D$2)*COS(C17)-($K$3-$D$3)*SIN(C17))</f>
        <v>30.04850055911345</v>
      </c>
      <c r="D42" s="10">
        <f t="shared" si="27"/>
        <v>13.3979237455878</v>
      </c>
      <c r="E42" s="10">
        <f t="shared" si="27"/>
        <v>-40.30513450078476</v>
      </c>
      <c r="F42" s="10">
        <f t="shared" si="27"/>
        <v>-74.77043082648233</v>
      </c>
      <c r="G42" s="10">
        <f t="shared" si="27"/>
        <v>4.289022405437207</v>
      </c>
      <c r="H42" s="10">
        <f t="shared" si="27"/>
        <v>121.30892534938295</v>
      </c>
      <c r="I42" s="10">
        <f t="shared" si="27"/>
        <v>10.546667787037915</v>
      </c>
      <c r="J42" s="10">
        <f t="shared" si="27"/>
        <v>-173.74669169842352</v>
      </c>
      <c r="K42" s="10">
        <f t="shared" si="27"/>
        <v>78.52452910050427</v>
      </c>
      <c r="L42" s="10">
        <f t="shared" si="27"/>
        <v>156.58897794971023</v>
      </c>
      <c r="M42" s="10">
        <f t="shared" si="27"/>
        <v>-269.19596366410104</v>
      </c>
      <c r="N42" s="10">
        <f t="shared" si="27"/>
        <v>180.24068342674454</v>
      </c>
      <c r="O42" s="10">
        <f t="shared" si="27"/>
        <v>17.792113482453956</v>
      </c>
      <c r="P42" s="10">
        <f t="shared" si="27"/>
        <v>-213.16216555551506</v>
      </c>
      <c r="Q42" s="10">
        <f t="shared" si="27"/>
        <v>355.0439125475939</v>
      </c>
      <c r="R42" s="10">
        <f t="shared" si="27"/>
        <v>-446.02555955525895</v>
      </c>
      <c r="S42" s="10">
        <f t="shared" si="27"/>
        <v>506.2022781467292</v>
      </c>
      <c r="T42" s="10">
        <f t="shared" si="27"/>
        <v>-543.4565643710375</v>
      </c>
      <c r="U42" s="10">
        <f t="shared" si="27"/>
        <v>533.8680084218776</v>
      </c>
      <c r="V42" s="10">
        <f t="shared" si="27"/>
        <v>-413.1001502986853</v>
      </c>
      <c r="W42" s="10">
        <f t="shared" si="27"/>
        <v>100.39197508711881</v>
      </c>
      <c r="X42" s="10">
        <f t="shared" si="27"/>
        <v>402.5983694021107</v>
      </c>
      <c r="Y42" s="10">
        <f t="shared" si="27"/>
        <v>-845.7366497948536</v>
      </c>
      <c r="Z42" s="10">
        <f t="shared" si="27"/>
        <v>713.8325769289078</v>
      </c>
    </row>
    <row r="43" spans="1:26" s="12" customFormat="1" ht="12.75">
      <c r="A43" s="13" t="s">
        <v>45</v>
      </c>
      <c r="B43" s="14">
        <f>B16*(($I$3-$D$2)*COS(B17)-($K$3-$D$3)*SIN(B17))-B15^2*(($I$3-$D$2)*SIN(B17)+($K$3-$D$3)*COS(B17))</f>
        <v>-9.406493459797776</v>
      </c>
      <c r="C43" s="14">
        <f aca="true" t="shared" si="28" ref="C43:Z43">C16*(($I$3-$D$2)*COS(C17)-($K$3-$D$3)*SIN(C17))-C15^2*(($I$3-$D$2)*SIN(C17)+($K$3-$D$3)*COS(C17))</f>
        <v>11.407955777740089</v>
      </c>
      <c r="D43" s="14">
        <f t="shared" si="28"/>
        <v>43.14453284893962</v>
      </c>
      <c r="E43" s="14">
        <f t="shared" si="28"/>
        <v>45.38197781775743</v>
      </c>
      <c r="F43" s="14">
        <f t="shared" si="28"/>
        <v>-24.392543649279943</v>
      </c>
      <c r="G43" s="14">
        <f t="shared" si="28"/>
        <v>-98.91597475554669</v>
      </c>
      <c r="H43" s="14">
        <f t="shared" si="28"/>
        <v>-10.506884913133646</v>
      </c>
      <c r="I43" s="14">
        <f t="shared" si="28"/>
        <v>146.52409819344368</v>
      </c>
      <c r="J43" s="14">
        <f t="shared" si="28"/>
        <v>-15.359780523659975</v>
      </c>
      <c r="K43" s="14">
        <f t="shared" si="28"/>
        <v>-188.6317208406948</v>
      </c>
      <c r="L43" s="14">
        <f t="shared" si="28"/>
        <v>177.36579387776203</v>
      </c>
      <c r="M43" s="14">
        <f t="shared" si="28"/>
        <v>33.29878691568319</v>
      </c>
      <c r="N43" s="14">
        <f t="shared" si="28"/>
        <v>-250.08796548875446</v>
      </c>
      <c r="O43" s="14">
        <f t="shared" si="28"/>
        <v>347.21056675492656</v>
      </c>
      <c r="P43" s="14">
        <f t="shared" si="28"/>
        <v>-325.91525848930337</v>
      </c>
      <c r="Q43" s="14">
        <f t="shared" si="28"/>
        <v>248.8575298497041</v>
      </c>
      <c r="R43" s="14">
        <f t="shared" si="28"/>
        <v>-177.60342998977004</v>
      </c>
      <c r="S43" s="14">
        <f t="shared" si="28"/>
        <v>153.51318904083183</v>
      </c>
      <c r="T43" s="14">
        <f t="shared" si="28"/>
        <v>-203.25433267986952</v>
      </c>
      <c r="U43" s="14">
        <f t="shared" si="28"/>
        <v>341.68215461530906</v>
      </c>
      <c r="V43" s="14">
        <f t="shared" si="28"/>
        <v>-552.4773264191853</v>
      </c>
      <c r="W43" s="14">
        <f t="shared" si="28"/>
        <v>741.4437351877873</v>
      </c>
      <c r="X43" s="14">
        <f t="shared" si="28"/>
        <v>-701.6478794333623</v>
      </c>
      <c r="Y43" s="14">
        <f t="shared" si="28"/>
        <v>212.625999898902</v>
      </c>
      <c r="Z43" s="14">
        <f t="shared" si="28"/>
        <v>607.7937990100216</v>
      </c>
    </row>
    <row r="44" spans="1:26" s="18" customFormat="1" ht="12.75">
      <c r="A44" s="13" t="s">
        <v>46</v>
      </c>
      <c r="B44" s="16">
        <f aca="true" t="shared" si="29" ref="B44:Z44">(SQRT((B40)^2+(B41)^2))</f>
        <v>11</v>
      </c>
      <c r="C44" s="17">
        <f t="shared" si="29"/>
        <v>13.666666666666666</v>
      </c>
      <c r="D44" s="17">
        <f t="shared" si="29"/>
        <v>16.333333333333332</v>
      </c>
      <c r="E44" s="17">
        <f t="shared" si="29"/>
        <v>19</v>
      </c>
      <c r="F44" s="17">
        <f t="shared" si="29"/>
        <v>21.666666666666664</v>
      </c>
      <c r="G44" s="17">
        <f t="shared" si="29"/>
        <v>24.333333333333332</v>
      </c>
      <c r="H44" s="17">
        <f t="shared" si="29"/>
        <v>26.999999999999996</v>
      </c>
      <c r="I44" s="17">
        <f t="shared" si="29"/>
        <v>29.666666666666668</v>
      </c>
      <c r="J44" s="17">
        <f t="shared" si="29"/>
        <v>32.33333333333333</v>
      </c>
      <c r="K44" s="17">
        <f t="shared" si="29"/>
        <v>34.99999999999999</v>
      </c>
      <c r="L44" s="17">
        <f t="shared" si="29"/>
        <v>37.666666666666664</v>
      </c>
      <c r="M44" s="17">
        <f t="shared" si="29"/>
        <v>40.33333333333333</v>
      </c>
      <c r="N44" s="17">
        <f t="shared" si="29"/>
        <v>42.99999999999999</v>
      </c>
      <c r="O44" s="17">
        <f t="shared" si="29"/>
        <v>45.66666666666666</v>
      </c>
      <c r="P44" s="17">
        <f t="shared" si="29"/>
        <v>48.33333333333333</v>
      </c>
      <c r="Q44" s="17">
        <f t="shared" si="29"/>
        <v>50.99999999999999</v>
      </c>
      <c r="R44" s="17">
        <f t="shared" si="29"/>
        <v>53.66666666666664</v>
      </c>
      <c r="S44" s="17">
        <f t="shared" si="29"/>
        <v>56.333333333333314</v>
      </c>
      <c r="T44" s="17">
        <f t="shared" si="29"/>
        <v>58.99999999999999</v>
      </c>
      <c r="U44" s="17">
        <f t="shared" si="29"/>
        <v>61.66666666666664</v>
      </c>
      <c r="V44" s="17">
        <f t="shared" si="29"/>
        <v>64.33333333333333</v>
      </c>
      <c r="W44" s="17">
        <f t="shared" si="29"/>
        <v>66.99999999999997</v>
      </c>
      <c r="X44" s="17">
        <f t="shared" si="29"/>
        <v>69.66666666666664</v>
      </c>
      <c r="Y44" s="17">
        <f t="shared" si="29"/>
        <v>72.33333333333331</v>
      </c>
      <c r="Z44" s="17">
        <f t="shared" si="29"/>
        <v>74.99999999999999</v>
      </c>
    </row>
    <row r="45" spans="1:26" s="18" customFormat="1" ht="12.75">
      <c r="A45" s="13" t="s">
        <v>47</v>
      </c>
      <c r="B45" s="16">
        <f aca="true" t="shared" si="30" ref="B45:Z45">SQRT(((B42)^2+(B43)^2))</f>
        <v>21.695493643714226</v>
      </c>
      <c r="C45" s="17">
        <f t="shared" si="30"/>
        <v>32.14115494001289</v>
      </c>
      <c r="D45" s="17">
        <f t="shared" si="30"/>
        <v>45.17693078824429</v>
      </c>
      <c r="E45" s="17">
        <f t="shared" si="30"/>
        <v>60.69619244876714</v>
      </c>
      <c r="F45" s="17">
        <f t="shared" si="30"/>
        <v>78.6486713915741</v>
      </c>
      <c r="G45" s="17">
        <f t="shared" si="30"/>
        <v>99.00891765408959</v>
      </c>
      <c r="H45" s="17">
        <f t="shared" si="30"/>
        <v>121.76308964542581</v>
      </c>
      <c r="I45" s="17">
        <f t="shared" si="30"/>
        <v>146.90317747690847</v>
      </c>
      <c r="J45" s="17">
        <f t="shared" si="30"/>
        <v>174.42429800312237</v>
      </c>
      <c r="K45" s="17">
        <f t="shared" si="30"/>
        <v>204.323341245629</v>
      </c>
      <c r="L45" s="17">
        <f t="shared" si="30"/>
        <v>236.59825200796305</v>
      </c>
      <c r="M45" s="17">
        <f t="shared" si="30"/>
        <v>271.2476286773768</v>
      </c>
      <c r="N45" s="17">
        <f t="shared" si="30"/>
        <v>308.2704890910649</v>
      </c>
      <c r="O45" s="17">
        <f t="shared" si="30"/>
        <v>347.6661285895562</v>
      </c>
      <c r="P45" s="17">
        <f t="shared" si="30"/>
        <v>389.4340310507882</v>
      </c>
      <c r="Q45" s="17">
        <f t="shared" si="30"/>
        <v>433.5738114785069</v>
      </c>
      <c r="R45" s="17">
        <f t="shared" si="30"/>
        <v>480.08517798481654</v>
      </c>
      <c r="S45" s="17">
        <f t="shared" si="30"/>
        <v>528.9679060306256</v>
      </c>
      <c r="T45" s="17">
        <f t="shared" si="30"/>
        <v>580.2218206092483</v>
      </c>
      <c r="U45" s="17">
        <f t="shared" si="30"/>
        <v>633.8467836937424</v>
      </c>
      <c r="V45" s="17">
        <f t="shared" si="30"/>
        <v>689.8426852435904</v>
      </c>
      <c r="W45" s="17">
        <f t="shared" si="30"/>
        <v>748.2094366626969</v>
      </c>
      <c r="X45" s="17">
        <f t="shared" si="30"/>
        <v>808.9469659740201</v>
      </c>
      <c r="Y45" s="17">
        <f t="shared" si="30"/>
        <v>872.0552142148058</v>
      </c>
      <c r="Z45" s="17">
        <f t="shared" si="30"/>
        <v>937.5341327119773</v>
      </c>
    </row>
    <row r="46" spans="1:26" s="18" customFormat="1" ht="12.75">
      <c r="A46" s="13" t="s">
        <v>48</v>
      </c>
      <c r="B46" s="16">
        <f aca="true" t="shared" si="31" ref="B46:Z46">SQRT((B45)^2-(B47)^2)</f>
        <v>20.166666666666668</v>
      </c>
      <c r="C46" s="17">
        <f t="shared" si="31"/>
        <v>31.12962962962963</v>
      </c>
      <c r="D46" s="17">
        <f t="shared" si="31"/>
        <v>44.46296296296295</v>
      </c>
      <c r="E46" s="17">
        <f t="shared" si="31"/>
        <v>0.8393860611644024</v>
      </c>
      <c r="F46" s="17">
        <f t="shared" si="31"/>
        <v>58.47110263732364</v>
      </c>
      <c r="G46" s="17">
        <f t="shared" si="31"/>
        <v>97.62234085357376</v>
      </c>
      <c r="H46" s="17">
        <f t="shared" si="31"/>
        <v>121.06613219464775</v>
      </c>
      <c r="I46" s="17">
        <f t="shared" si="31"/>
        <v>146.31880069990146</v>
      </c>
      <c r="J46" s="17">
        <f t="shared" si="31"/>
        <v>170.13494274437164</v>
      </c>
      <c r="K46" s="17">
        <f t="shared" si="31"/>
        <v>138.17982924593414</v>
      </c>
      <c r="L46" s="17">
        <f t="shared" si="31"/>
        <v>37.24769379974078</v>
      </c>
      <c r="M46" s="17">
        <f t="shared" si="31"/>
        <v>264.90689149147573</v>
      </c>
      <c r="N46" s="17">
        <f t="shared" si="31"/>
        <v>89.8808267458621</v>
      </c>
      <c r="O46" s="17">
        <f t="shared" si="31"/>
        <v>346.5712436454869</v>
      </c>
      <c r="P46" s="17">
        <f t="shared" si="31"/>
        <v>163.37588336470557</v>
      </c>
      <c r="Q46" s="17">
        <f t="shared" si="31"/>
        <v>140.3559192586293</v>
      </c>
      <c r="R46" s="17">
        <f t="shared" si="31"/>
        <v>343.1318698909594</v>
      </c>
      <c r="S46" s="17">
        <f t="shared" si="31"/>
        <v>435.3710920750149</v>
      </c>
      <c r="T46" s="17">
        <f t="shared" si="31"/>
        <v>432.5286510133292</v>
      </c>
      <c r="U46" s="17">
        <f t="shared" si="31"/>
        <v>258.1859798295153</v>
      </c>
      <c r="V46" s="17">
        <f t="shared" si="31"/>
        <v>202.74749055108293</v>
      </c>
      <c r="W46" s="17">
        <f t="shared" si="31"/>
        <v>723.355166946507</v>
      </c>
      <c r="X46" s="17">
        <f t="shared" si="31"/>
        <v>401.2883467629178</v>
      </c>
      <c r="Y46" s="17">
        <f t="shared" si="31"/>
        <v>772.1206198180487</v>
      </c>
      <c r="Z46" s="17">
        <f t="shared" si="31"/>
        <v>141.578010960768</v>
      </c>
    </row>
    <row r="47" spans="1:26" s="18" customFormat="1" ht="12.75">
      <c r="A47" s="21" t="s">
        <v>49</v>
      </c>
      <c r="B47" s="22">
        <f aca="true" t="shared" si="32" ref="B47:Z47">ABS((((B40*B42)+(B41*B43))/B44))</f>
        <v>7.999999999999997</v>
      </c>
      <c r="C47" s="23">
        <f t="shared" si="32"/>
        <v>7.999999999999999</v>
      </c>
      <c r="D47" s="23">
        <f t="shared" si="32"/>
        <v>8</v>
      </c>
      <c r="E47" s="23">
        <f t="shared" si="32"/>
        <v>60.69038810897571</v>
      </c>
      <c r="F47" s="23">
        <f t="shared" si="32"/>
        <v>52.59984475295883</v>
      </c>
      <c r="G47" s="23">
        <f t="shared" si="32"/>
        <v>16.51194541242664</v>
      </c>
      <c r="H47" s="23">
        <f t="shared" si="32"/>
        <v>13.00929035067155</v>
      </c>
      <c r="I47" s="23">
        <f t="shared" si="32"/>
        <v>13.090153343432954</v>
      </c>
      <c r="J47" s="23">
        <f t="shared" si="32"/>
        <v>38.44394609364937</v>
      </c>
      <c r="K47" s="23">
        <f t="shared" si="32"/>
        <v>150.51366239428975</v>
      </c>
      <c r="L47" s="23">
        <f t="shared" si="32"/>
        <v>233.64790210875924</v>
      </c>
      <c r="M47" s="23">
        <f t="shared" si="32"/>
        <v>58.306216679043466</v>
      </c>
      <c r="N47" s="23">
        <f t="shared" si="32"/>
        <v>294.8764680809995</v>
      </c>
      <c r="O47" s="23">
        <f t="shared" si="32"/>
        <v>27.57009333445134</v>
      </c>
      <c r="P47" s="23">
        <f t="shared" si="32"/>
        <v>353.5069805184452</v>
      </c>
      <c r="Q47" s="23">
        <f t="shared" si="32"/>
        <v>410.22733444891867</v>
      </c>
      <c r="R47" s="23">
        <f t="shared" si="32"/>
        <v>335.7711988629261</v>
      </c>
      <c r="S47" s="23">
        <f t="shared" si="32"/>
        <v>300.43145274061055</v>
      </c>
      <c r="T47" s="23">
        <f t="shared" si="32"/>
        <v>386.75098857494913</v>
      </c>
      <c r="U47" s="23">
        <f t="shared" si="32"/>
        <v>578.8797327756215</v>
      </c>
      <c r="V47" s="23">
        <f t="shared" si="32"/>
        <v>659.3757543763085</v>
      </c>
      <c r="W47" s="23">
        <f t="shared" si="32"/>
        <v>191.2450353941279</v>
      </c>
      <c r="X47" s="23">
        <f t="shared" si="32"/>
        <v>702.3979331624323</v>
      </c>
      <c r="Y47" s="23">
        <f t="shared" si="32"/>
        <v>405.3517547649487</v>
      </c>
      <c r="Z47" s="23">
        <f t="shared" si="32"/>
        <v>926.7825617761656</v>
      </c>
    </row>
    <row r="48" spans="1:26" s="17" customFormat="1" ht="12.75">
      <c r="A48" s="13" t="s">
        <v>55</v>
      </c>
      <c r="B48" s="17">
        <f aca="true" t="shared" si="33" ref="B48:Z48">B44^2/B46</f>
        <v>6</v>
      </c>
      <c r="C48" s="17">
        <f t="shared" si="33"/>
        <v>6</v>
      </c>
      <c r="D48" s="17">
        <f t="shared" si="33"/>
        <v>6.000000000000001</v>
      </c>
      <c r="E48" s="17">
        <f t="shared" si="33"/>
        <v>430.076238696671</v>
      </c>
      <c r="F48" s="17">
        <f t="shared" si="33"/>
        <v>8.028657290016378</v>
      </c>
      <c r="G48" s="17">
        <f t="shared" si="33"/>
        <v>6.065323838108263</v>
      </c>
      <c r="H48" s="17">
        <f t="shared" si="33"/>
        <v>6.021502354002091</v>
      </c>
      <c r="I48" s="17">
        <f t="shared" si="33"/>
        <v>6.0150240905556025</v>
      </c>
      <c r="J48" s="17">
        <f t="shared" si="33"/>
        <v>6.144795581559211</v>
      </c>
      <c r="K48" s="17">
        <f t="shared" si="33"/>
        <v>8.865259182074466</v>
      </c>
      <c r="L48" s="17">
        <f t="shared" si="33"/>
        <v>38.090352261960746</v>
      </c>
      <c r="M48" s="17">
        <f t="shared" si="33"/>
        <v>6.140941704531399</v>
      </c>
      <c r="N48" s="17">
        <f t="shared" si="33"/>
        <v>20.571684384123927</v>
      </c>
      <c r="O48" s="17">
        <f t="shared" si="33"/>
        <v>6.017361459387776</v>
      </c>
      <c r="P48" s="17">
        <f t="shared" si="33"/>
        <v>14.298996051309405</v>
      </c>
      <c r="Q48" s="17">
        <f t="shared" si="33"/>
        <v>18.53145926255679</v>
      </c>
      <c r="R48" s="17">
        <f t="shared" si="33"/>
        <v>8.393598391272578</v>
      </c>
      <c r="S48" s="17">
        <f t="shared" si="33"/>
        <v>7.289056398576079</v>
      </c>
      <c r="T48" s="17">
        <f t="shared" si="33"/>
        <v>8.048021771146729</v>
      </c>
      <c r="U48" s="17">
        <f t="shared" si="33"/>
        <v>14.728831442701942</v>
      </c>
      <c r="V48" s="17">
        <f t="shared" si="33"/>
        <v>20.413459947288462</v>
      </c>
      <c r="W48" s="17">
        <f t="shared" si="33"/>
        <v>6.205803462978461</v>
      </c>
      <c r="X48" s="17">
        <f t="shared" si="33"/>
        <v>12.094655834379035</v>
      </c>
      <c r="Y48" s="17">
        <f t="shared" si="33"/>
        <v>6.776287249450822</v>
      </c>
      <c r="Z48" s="17">
        <f t="shared" si="33"/>
        <v>39.73074605179129</v>
      </c>
    </row>
    <row r="49" spans="1:26" s="18" customFormat="1" ht="12.75">
      <c r="A49" s="24" t="s">
        <v>50</v>
      </c>
      <c r="B49" s="25">
        <f aca="true" t="shared" si="34" ref="B49:Z49">B38-$I$3</f>
        <v>-5.9849699196243265</v>
      </c>
      <c r="C49" s="26">
        <f t="shared" si="34"/>
        <v>-4.902755386253438</v>
      </c>
      <c r="D49" s="26">
        <f t="shared" si="34"/>
        <v>-0.7365819880217366</v>
      </c>
      <c r="E49" s="26">
        <f t="shared" si="34"/>
        <v>4.540814971847567</v>
      </c>
      <c r="F49" s="26">
        <f t="shared" si="34"/>
        <v>5.485263701181331</v>
      </c>
      <c r="G49" s="26">
        <f t="shared" si="34"/>
        <v>-0.7434171924101314</v>
      </c>
      <c r="H49" s="26">
        <f t="shared" si="34"/>
        <v>-5.998720988485327</v>
      </c>
      <c r="I49" s="26">
        <f t="shared" si="34"/>
        <v>-0.10421807892745782</v>
      </c>
      <c r="J49" s="26">
        <f t="shared" si="34"/>
        <v>5.946168185167874</v>
      </c>
      <c r="K49" s="26">
        <f t="shared" si="34"/>
        <v>-2.5210022209598453</v>
      </c>
      <c r="L49" s="26">
        <f t="shared" si="34"/>
        <v>-3.8166530959899605</v>
      </c>
      <c r="M49" s="26">
        <f t="shared" si="34"/>
        <v>5.973750651662417</v>
      </c>
      <c r="N49" s="26">
        <f t="shared" si="34"/>
        <v>-3.6332392183175894</v>
      </c>
      <c r="O49" s="26">
        <f t="shared" si="34"/>
        <v>-0.16909128242284766</v>
      </c>
      <c r="P49" s="26">
        <f t="shared" si="34"/>
        <v>3.1803387983731195</v>
      </c>
      <c r="Q49" s="26">
        <f t="shared" si="34"/>
        <v>-4.848886847327963</v>
      </c>
      <c r="R49" s="26">
        <f t="shared" si="34"/>
        <v>5.536568728686248</v>
      </c>
      <c r="S49" s="26">
        <f t="shared" si="34"/>
        <v>-5.71478166601364</v>
      </c>
      <c r="T49" s="26">
        <f t="shared" si="34"/>
        <v>5.59030132712828</v>
      </c>
      <c r="U49" s="26">
        <f t="shared" si="34"/>
        <v>-5.012375317801071</v>
      </c>
      <c r="V49" s="26">
        <f t="shared" si="34"/>
        <v>3.537027077281822</v>
      </c>
      <c r="W49" s="26">
        <f t="shared" si="34"/>
        <v>-0.7414387364715562</v>
      </c>
      <c r="X49" s="26">
        <f t="shared" si="34"/>
        <v>-3.037412157802585</v>
      </c>
      <c r="Y49" s="26">
        <f t="shared" si="34"/>
        <v>5.832096097770073</v>
      </c>
      <c r="Z49" s="26">
        <f t="shared" si="34"/>
        <v>-4.535004618043246</v>
      </c>
    </row>
    <row r="50" spans="1:26" s="18" customFormat="1" ht="12.75">
      <c r="A50" s="13" t="s">
        <v>51</v>
      </c>
      <c r="B50" s="16">
        <f aca="true" t="shared" si="35" ref="B50:Z50">B39-$K$3</f>
        <v>-5.575576789993782</v>
      </c>
      <c r="C50" s="17">
        <f t="shared" si="35"/>
        <v>-9.45875550199243</v>
      </c>
      <c r="D50" s="17">
        <f t="shared" si="35"/>
        <v>-11.95461560261634</v>
      </c>
      <c r="E50" s="17">
        <f t="shared" si="35"/>
        <v>-9.921861725181675</v>
      </c>
      <c r="F50" s="17">
        <f t="shared" si="35"/>
        <v>-3.5685637724788073</v>
      </c>
      <c r="G50" s="17">
        <f t="shared" si="35"/>
        <v>-0.046233891222376755</v>
      </c>
      <c r="H50" s="17">
        <f t="shared" si="35"/>
        <v>-5.876118999416303</v>
      </c>
      <c r="I50" s="17">
        <f t="shared" si="35"/>
        <v>-11.99909481438864</v>
      </c>
      <c r="J50" s="17">
        <f t="shared" si="35"/>
        <v>-5.198074870266941</v>
      </c>
      <c r="K50" s="17">
        <f t="shared" si="35"/>
        <v>-0.555319311298824</v>
      </c>
      <c r="L50" s="17">
        <f t="shared" si="35"/>
        <v>-10.629596002338676</v>
      </c>
      <c r="M50" s="17">
        <f t="shared" si="35"/>
        <v>-6.560627462547858</v>
      </c>
      <c r="N50" s="17">
        <f t="shared" si="35"/>
        <v>-1.2251101811163227</v>
      </c>
      <c r="O50" s="17">
        <f t="shared" si="35"/>
        <v>-11.997616871575627</v>
      </c>
      <c r="P50" s="17">
        <f t="shared" si="35"/>
        <v>-0.9122259162220434</v>
      </c>
      <c r="Q50" s="17">
        <f t="shared" si="35"/>
        <v>-9.53387837111153</v>
      </c>
      <c r="R50" s="17">
        <f t="shared" si="35"/>
        <v>-3.6877701860469116</v>
      </c>
      <c r="S50" s="17">
        <f t="shared" si="35"/>
        <v>-7.827914251214853</v>
      </c>
      <c r="T50" s="17">
        <f t="shared" si="35"/>
        <v>-3.8208875495037447</v>
      </c>
      <c r="U50" s="17">
        <f t="shared" si="35"/>
        <v>-9.297892307747269</v>
      </c>
      <c r="V50" s="17">
        <f t="shared" si="35"/>
        <v>-1.1534095020751742</v>
      </c>
      <c r="W50" s="17">
        <f t="shared" si="35"/>
        <v>-11.954012814905546</v>
      </c>
      <c r="X50" s="17">
        <f t="shared" si="35"/>
        <v>-0.8256278271047179</v>
      </c>
      <c r="Y50" s="17">
        <f t="shared" si="35"/>
        <v>-7.409487533245718</v>
      </c>
      <c r="Z50" s="17">
        <f t="shared" si="35"/>
        <v>-9.928579019738109</v>
      </c>
    </row>
    <row r="51" s="18" customFormat="1" ht="12.75"/>
    <row r="52" spans="1:26" s="18" customFormat="1" ht="12.75">
      <c r="A52" s="19" t="s">
        <v>53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s="12" customFormat="1" ht="12.75">
      <c r="A53" s="9" t="s">
        <v>40</v>
      </c>
      <c r="B53" s="10">
        <f>$D$2+($I$4-$D$2)*COS(B$17)-($K$4-$D$3)*SIN(B$17)</f>
        <v>7.007515040187837</v>
      </c>
      <c r="C53" s="11">
        <f>$D$2+($I$4-$D$2)*COS(C$17)-($K$4-$D$3)*SIN(C$17)</f>
        <v>7.5486223068732805</v>
      </c>
      <c r="D53" s="11">
        <f>$D$2+($I$4-$D$2)*COS(D$17)-($K$4-$D$3)*SIN(D$17)</f>
        <v>9.631709005989132</v>
      </c>
      <c r="E53" s="11">
        <f aca="true" t="shared" si="36" ref="E53:Z53">$D$2+($I$4-$D$2)*COS(E$17)-($K$4-$D$3)*SIN(E$17)</f>
        <v>12.270407485923783</v>
      </c>
      <c r="F53" s="11">
        <f t="shared" si="36"/>
        <v>12.742631850590666</v>
      </c>
      <c r="G53" s="11">
        <f t="shared" si="36"/>
        <v>9.628291403794934</v>
      </c>
      <c r="H53" s="11">
        <f t="shared" si="36"/>
        <v>7.000639505757336</v>
      </c>
      <c r="I53" s="11">
        <f t="shared" si="36"/>
        <v>9.947890960536272</v>
      </c>
      <c r="J53" s="11">
        <f t="shared" si="36"/>
        <v>12.973084092583937</v>
      </c>
      <c r="K53" s="11">
        <f t="shared" si="36"/>
        <v>8.739498889520078</v>
      </c>
      <c r="L53" s="11">
        <f t="shared" si="36"/>
        <v>8.09167345200502</v>
      </c>
      <c r="M53" s="11">
        <f t="shared" si="36"/>
        <v>12.986875325831209</v>
      </c>
      <c r="N53" s="11">
        <f t="shared" si="36"/>
        <v>8.183380390841206</v>
      </c>
      <c r="O53" s="11">
        <f t="shared" si="36"/>
        <v>9.915454358788576</v>
      </c>
      <c r="P53" s="11">
        <f t="shared" si="36"/>
        <v>11.590169399186559</v>
      </c>
      <c r="Q53" s="11">
        <f t="shared" si="36"/>
        <v>7.575556576336019</v>
      </c>
      <c r="R53" s="11">
        <f t="shared" si="36"/>
        <v>12.768284364343124</v>
      </c>
      <c r="S53" s="11">
        <f t="shared" si="36"/>
        <v>7.14260916699318</v>
      </c>
      <c r="T53" s="11">
        <f t="shared" si="36"/>
        <v>12.79515066356414</v>
      </c>
      <c r="U53" s="11">
        <f t="shared" si="36"/>
        <v>7.493812341099464</v>
      </c>
      <c r="V53" s="11">
        <f t="shared" si="36"/>
        <v>11.76851353864091</v>
      </c>
      <c r="W53" s="11">
        <f t="shared" si="36"/>
        <v>9.629280631764223</v>
      </c>
      <c r="X53" s="11">
        <f t="shared" si="36"/>
        <v>8.481293921098708</v>
      </c>
      <c r="Y53" s="11">
        <f t="shared" si="36"/>
        <v>12.916048048885036</v>
      </c>
      <c r="Z53" s="11">
        <f t="shared" si="36"/>
        <v>7.732497690978377</v>
      </c>
    </row>
    <row r="54" spans="1:26" s="12" customFormat="1" ht="12.75">
      <c r="A54" s="13" t="s">
        <v>41</v>
      </c>
      <c r="B54" s="14">
        <f aca="true" t="shared" si="37" ref="B54:Z54">$D$3+($I$4-$D$2)*SIN(B17)+($K$4-$D$3)*COS(B17)</f>
        <v>10.212211605003109</v>
      </c>
      <c r="C54" s="15">
        <f t="shared" si="37"/>
        <v>8.270622249003786</v>
      </c>
      <c r="D54" s="15">
        <f t="shared" si="37"/>
        <v>7.02269219869183</v>
      </c>
      <c r="E54" s="15">
        <f t="shared" si="37"/>
        <v>8.039069137409163</v>
      </c>
      <c r="F54" s="15">
        <f t="shared" si="37"/>
        <v>11.215718113760596</v>
      </c>
      <c r="G54" s="15">
        <f t="shared" si="37"/>
        <v>12.97688305438881</v>
      </c>
      <c r="H54" s="15">
        <f t="shared" si="37"/>
        <v>10.061940500291849</v>
      </c>
      <c r="I54" s="15">
        <f t="shared" si="37"/>
        <v>7.00045259280568</v>
      </c>
      <c r="J54" s="15">
        <f t="shared" si="37"/>
        <v>10.40096256486653</v>
      </c>
      <c r="K54" s="15">
        <f t="shared" si="37"/>
        <v>12.722340344350588</v>
      </c>
      <c r="L54" s="15">
        <f t="shared" si="37"/>
        <v>7.685201998830662</v>
      </c>
      <c r="M54" s="15">
        <f t="shared" si="37"/>
        <v>9.71968626872607</v>
      </c>
      <c r="N54" s="15">
        <f t="shared" si="37"/>
        <v>12.38744490944184</v>
      </c>
      <c r="O54" s="15">
        <f t="shared" si="37"/>
        <v>7.001191564212187</v>
      </c>
      <c r="P54" s="15">
        <f t="shared" si="37"/>
        <v>12.54388704188898</v>
      </c>
      <c r="Q54" s="15">
        <f t="shared" si="37"/>
        <v>8.233060814444235</v>
      </c>
      <c r="R54" s="15">
        <f t="shared" si="37"/>
        <v>11.156114906976544</v>
      </c>
      <c r="S54" s="15">
        <f t="shared" si="37"/>
        <v>9.086042874392573</v>
      </c>
      <c r="T54" s="15">
        <f t="shared" si="37"/>
        <v>11.089556225248128</v>
      </c>
      <c r="U54" s="15">
        <f t="shared" si="37"/>
        <v>8.351053846126366</v>
      </c>
      <c r="V54" s="15">
        <f t="shared" si="37"/>
        <v>12.423295248962413</v>
      </c>
      <c r="W54" s="15">
        <f t="shared" si="37"/>
        <v>7.022993592547227</v>
      </c>
      <c r="X54" s="15">
        <f t="shared" si="37"/>
        <v>12.587186086447641</v>
      </c>
      <c r="Y54" s="15">
        <f t="shared" si="37"/>
        <v>9.295256233377142</v>
      </c>
      <c r="Z54" s="15">
        <f t="shared" si="37"/>
        <v>8.035710490130946</v>
      </c>
    </row>
    <row r="55" spans="1:26" s="12" customFormat="1" ht="12.75">
      <c r="A55" s="9" t="s">
        <v>42</v>
      </c>
      <c r="B55" s="10">
        <f>-B15*(($I$4-$D$2)*SIN(B17)+($K$4-$D$3)*COS(B17))</f>
        <v>-0.38905460917236595</v>
      </c>
      <c r="C55" s="10">
        <f aca="true" t="shared" si="38" ref="C55:Y55">-C15*(($I$4-$D$2)*SIN(C17)+($K$4-$D$3)*COS(C17))</f>
        <v>3.939138210602489</v>
      </c>
      <c r="D55" s="10">
        <f t="shared" si="38"/>
        <v>8.104893459116683</v>
      </c>
      <c r="E55" s="10">
        <f t="shared" si="38"/>
        <v>6.209614398204316</v>
      </c>
      <c r="F55" s="10">
        <f t="shared" si="38"/>
        <v>-4.390093188579931</v>
      </c>
      <c r="G55" s="10">
        <f t="shared" si="38"/>
        <v>-12.072914609465736</v>
      </c>
      <c r="H55" s="10">
        <f t="shared" si="38"/>
        <v>-0.2787322513133198</v>
      </c>
      <c r="I55" s="10">
        <f t="shared" si="38"/>
        <v>14.831095513349693</v>
      </c>
      <c r="J55" s="10">
        <f t="shared" si="38"/>
        <v>-2.160742710669631</v>
      </c>
      <c r="K55" s="10">
        <f t="shared" si="38"/>
        <v>-15.880318675378431</v>
      </c>
      <c r="L55" s="10">
        <f t="shared" si="38"/>
        <v>14.53178745178529</v>
      </c>
      <c r="M55" s="10">
        <f t="shared" si="38"/>
        <v>1.8843311935636344</v>
      </c>
      <c r="N55" s="10">
        <f t="shared" si="38"/>
        <v>-17.11002185099984</v>
      </c>
      <c r="O55" s="10">
        <f t="shared" si="38"/>
        <v>22.82426420571835</v>
      </c>
      <c r="P55" s="10">
        <f t="shared" si="38"/>
        <v>-20.492423392994542</v>
      </c>
      <c r="Q55" s="10">
        <f t="shared" si="38"/>
        <v>15.018983077224005</v>
      </c>
      <c r="R55" s="10">
        <f t="shared" si="38"/>
        <v>-10.34080555684575</v>
      </c>
      <c r="S55" s="10">
        <f t="shared" si="38"/>
        <v>8.581041901536395</v>
      </c>
      <c r="T55" s="10">
        <f t="shared" si="38"/>
        <v>-10.713969548273253</v>
      </c>
      <c r="U55" s="10">
        <f t="shared" si="38"/>
        <v>16.947502137034572</v>
      </c>
      <c r="V55" s="10">
        <f t="shared" si="38"/>
        <v>-25.983110169430315</v>
      </c>
      <c r="W55" s="10">
        <f t="shared" si="38"/>
        <v>33.24323821655595</v>
      </c>
      <c r="X55" s="10">
        <f t="shared" si="38"/>
        <v>-30.040105114864268</v>
      </c>
      <c r="Y55" s="10">
        <f t="shared" si="38"/>
        <v>8.496077630953355</v>
      </c>
      <c r="Z55" s="10">
        <f>-Z15*(($I$4-$D$2)*SIN(Z17)+($K$4-$D$3)*COS(Z17))</f>
        <v>24.553618873363174</v>
      </c>
    </row>
    <row r="56" spans="1:26" s="12" customFormat="1" ht="12.75">
      <c r="A56" s="13" t="s">
        <v>43</v>
      </c>
      <c r="B56" s="14">
        <f>B15*(($I$4-$D$2)*COS(B17)-($K$4-$D$3)*SIN(B17))</f>
        <v>-5.486222426322299</v>
      </c>
      <c r="C56" s="14">
        <f>C15*(($I$4-$D$2)*COS(C17)-($K$4-$D$3)*SIN(C17))</f>
        <v>-5.583693634344193</v>
      </c>
      <c r="D56" s="14">
        <f aca="true" t="shared" si="39" ref="D56:Z56">D15*(($I$4-$D$2)*COS(D17)-($K$4-$D$3)*SIN(D17))</f>
        <v>-1.0025699281406968</v>
      </c>
      <c r="E56" s="14">
        <f t="shared" si="39"/>
        <v>7.189623705425316</v>
      </c>
      <c r="F56" s="14">
        <f t="shared" si="39"/>
        <v>9.90394834935518</v>
      </c>
      <c r="G56" s="14">
        <f t="shared" si="39"/>
        <v>-1.5074848623872104</v>
      </c>
      <c r="H56" s="14">
        <f t="shared" si="39"/>
        <v>-13.497122224091985</v>
      </c>
      <c r="I56" s="14">
        <f t="shared" si="39"/>
        <v>-0.2576502506817703</v>
      </c>
      <c r="J56" s="14">
        <f t="shared" si="39"/>
        <v>16.021619832257883</v>
      </c>
      <c r="K56" s="14">
        <f t="shared" si="39"/>
        <v>-7.352923144466215</v>
      </c>
      <c r="L56" s="14">
        <f t="shared" si="39"/>
        <v>-11.980049995746265</v>
      </c>
      <c r="M56" s="14">
        <f t="shared" si="39"/>
        <v>20.078439690309786</v>
      </c>
      <c r="N56" s="14">
        <f t="shared" si="39"/>
        <v>-13.019107198971358</v>
      </c>
      <c r="O56" s="14">
        <f t="shared" si="39"/>
        <v>-0.6434862692202783</v>
      </c>
      <c r="P56" s="14">
        <f t="shared" si="39"/>
        <v>12.809697937891727</v>
      </c>
      <c r="Q56" s="14">
        <f t="shared" si="39"/>
        <v>-20.607769101143838</v>
      </c>
      <c r="R56" s="14">
        <f t="shared" si="39"/>
        <v>24.76076570329127</v>
      </c>
      <c r="S56" s="14">
        <f t="shared" si="39"/>
        <v>-26.82772504323069</v>
      </c>
      <c r="T56" s="14">
        <f t="shared" si="39"/>
        <v>27.485648191714038</v>
      </c>
      <c r="U56" s="14">
        <f t="shared" si="39"/>
        <v>-25.758039827588828</v>
      </c>
      <c r="V56" s="14">
        <f t="shared" si="39"/>
        <v>18.962395164316426</v>
      </c>
      <c r="W56" s="14">
        <f t="shared" si="39"/>
        <v>-4.139699611966184</v>
      </c>
      <c r="X56" s="14">
        <f t="shared" si="39"/>
        <v>-17.63386502724278</v>
      </c>
      <c r="Y56" s="14">
        <f t="shared" si="39"/>
        <v>35.154579256002926</v>
      </c>
      <c r="Z56" s="14">
        <f t="shared" si="39"/>
        <v>-28.343778862770282</v>
      </c>
    </row>
    <row r="57" spans="1:26" s="12" customFormat="1" ht="12.75">
      <c r="A57" s="9" t="s">
        <v>44</v>
      </c>
      <c r="B57" s="14">
        <f>-B16*(($I$4-$D$2)*SIN(B17)+($K$4-$D$3)*COS(B17))-B15^2*(($I$4-$D$2)*COS(B17)-($K$4-$D$3)*SIN(B17))</f>
        <v>9.775125641586737</v>
      </c>
      <c r="C57" s="14">
        <f aca="true" t="shared" si="40" ref="C57:Z57">-C16*(($I$4-$D$2)*SIN(C17)+($K$4-$D$3)*COS(C17))-C15^2*(($I$4-$D$2)*COS(C17)-($K$4-$D$3)*SIN(C17))</f>
        <v>15.024250279556725</v>
      </c>
      <c r="D57" s="14">
        <f t="shared" si="40"/>
        <v>6.6989618727939</v>
      </c>
      <c r="E57" s="14">
        <f t="shared" si="40"/>
        <v>-20.15256725039238</v>
      </c>
      <c r="F57" s="14">
        <f t="shared" si="40"/>
        <v>-37.38521541324116</v>
      </c>
      <c r="G57" s="14">
        <f t="shared" si="40"/>
        <v>2.1445112027186033</v>
      </c>
      <c r="H57" s="14">
        <f t="shared" si="40"/>
        <v>60.65446267469147</v>
      </c>
      <c r="I57" s="14">
        <f t="shared" si="40"/>
        <v>5.2733338935189575</v>
      </c>
      <c r="J57" s="14">
        <f t="shared" si="40"/>
        <v>-86.87334584921176</v>
      </c>
      <c r="K57" s="14">
        <f t="shared" si="40"/>
        <v>39.262264550252134</v>
      </c>
      <c r="L57" s="14">
        <f t="shared" si="40"/>
        <v>78.29448897485511</v>
      </c>
      <c r="M57" s="14">
        <f t="shared" si="40"/>
        <v>-134.59798183205052</v>
      </c>
      <c r="N57" s="14">
        <f t="shared" si="40"/>
        <v>90.12034171337227</v>
      </c>
      <c r="O57" s="14">
        <f t="shared" si="40"/>
        <v>8.896056741226978</v>
      </c>
      <c r="P57" s="14">
        <f t="shared" si="40"/>
        <v>-106.58108277775753</v>
      </c>
      <c r="Q57" s="14">
        <f t="shared" si="40"/>
        <v>177.52195627379695</v>
      </c>
      <c r="R57" s="14">
        <f t="shared" si="40"/>
        <v>-223.01277977762948</v>
      </c>
      <c r="S57" s="14">
        <f t="shared" si="40"/>
        <v>253.1011390733646</v>
      </c>
      <c r="T57" s="14">
        <f t="shared" si="40"/>
        <v>-271.72828218551876</v>
      </c>
      <c r="U57" s="14">
        <f t="shared" si="40"/>
        <v>266.9340042109388</v>
      </c>
      <c r="V57" s="14">
        <f t="shared" si="40"/>
        <v>-206.55007514934266</v>
      </c>
      <c r="W57" s="14">
        <f t="shared" si="40"/>
        <v>50.195987543559404</v>
      </c>
      <c r="X57" s="14">
        <f t="shared" si="40"/>
        <v>201.29918470105534</v>
      </c>
      <c r="Y57" s="14">
        <f t="shared" si="40"/>
        <v>-422.8683248974268</v>
      </c>
      <c r="Z57" s="14">
        <f t="shared" si="40"/>
        <v>356.9162884644539</v>
      </c>
    </row>
    <row r="58" spans="1:26" s="12" customFormat="1" ht="12.75">
      <c r="A58" s="13" t="s">
        <v>45</v>
      </c>
      <c r="B58" s="14">
        <f>B16*(($I$4-$D$2)*COS(B17)-($K$4-$D$3)*SIN(B17))-B15^2*(($I$4-$D$2)*SIN(B17)+($K$4-$D$3)*COS(B17))</f>
        <v>-4.703246729898888</v>
      </c>
      <c r="C58" s="14">
        <f>C16*(($I$4-$D$2)*COS(C17)-($K$4-$D$3)*SIN(C17))-C15^2*(($I$4-$D$2)*SIN(C17)+($K$4-$D$3)*COS(C17))</f>
        <v>5.703977888870044</v>
      </c>
      <c r="D58" s="14">
        <f>D16*(($I$4-$D$2)*COS(D17)-($K$4-$D$3)*SIN(D17))-D15^2*(($I$4-$D$2)*SIN(D17)+($K$4-$D$3)*COS(D17))</f>
        <v>21.57226642446981</v>
      </c>
      <c r="E58" s="14">
        <f>E16*(($I$4-$D$2)*COS(E17)-($K$4-$D$3)*SIN(E17))-E15^2*(($I$4-$D$2)*SIN(E17)+($K$4-$D$3)*COS(E17))</f>
        <v>22.690988908878715</v>
      </c>
      <c r="F58" s="14">
        <f>F16*(($I$4-$D$2)*COS(F17)-($K$4-$D$3)*SIN(F17))-F15^2*(($I$4-$D$2)*SIN(F17)+($K$4-$D$3)*COS(F17))</f>
        <v>-12.196271824639972</v>
      </c>
      <c r="G58" s="14">
        <f aca="true" t="shared" si="41" ref="G58:Z58">G16*(($I$4-$D$2)*COS(G17)-($K$4-$D$3)*SIN(G17))-G15^2*(($I$4-$D$2)*SIN(G17)+($K$4-$D$3)*COS(G17))</f>
        <v>-49.45798737777334</v>
      </c>
      <c r="H58" s="14">
        <f t="shared" si="41"/>
        <v>-5.253442456566823</v>
      </c>
      <c r="I58" s="14">
        <f t="shared" si="41"/>
        <v>73.26204909672184</v>
      </c>
      <c r="J58" s="14">
        <f t="shared" si="41"/>
        <v>-7.679890261829987</v>
      </c>
      <c r="K58" s="14">
        <f t="shared" si="41"/>
        <v>-94.3158604203474</v>
      </c>
      <c r="L58" s="14">
        <f t="shared" si="41"/>
        <v>88.68289693888102</v>
      </c>
      <c r="M58" s="14">
        <f t="shared" si="41"/>
        <v>16.649393457841594</v>
      </c>
      <c r="N58" s="14">
        <f t="shared" si="41"/>
        <v>-125.04398274437723</v>
      </c>
      <c r="O58" s="14">
        <f t="shared" si="41"/>
        <v>173.60528337746328</v>
      </c>
      <c r="P58" s="14">
        <f t="shared" si="41"/>
        <v>-162.95762924465168</v>
      </c>
      <c r="Q58" s="14">
        <f t="shared" si="41"/>
        <v>124.42876492485205</v>
      </c>
      <c r="R58" s="14">
        <f t="shared" si="41"/>
        <v>-88.80171499488502</v>
      </c>
      <c r="S58" s="14">
        <f t="shared" si="41"/>
        <v>76.75659452041592</v>
      </c>
      <c r="T58" s="14">
        <f t="shared" si="41"/>
        <v>-101.62716633993476</v>
      </c>
      <c r="U58" s="14">
        <f t="shared" si="41"/>
        <v>170.84107730765453</v>
      </c>
      <c r="V58" s="14">
        <f t="shared" si="41"/>
        <v>-276.23866320959263</v>
      </c>
      <c r="W58" s="14">
        <f t="shared" si="41"/>
        <v>370.72186759389365</v>
      </c>
      <c r="X58" s="14">
        <f t="shared" si="41"/>
        <v>-350.82393971668114</v>
      </c>
      <c r="Y58" s="14">
        <f t="shared" si="41"/>
        <v>106.312999949451</v>
      </c>
      <c r="Z58" s="14">
        <f t="shared" si="41"/>
        <v>303.8968995050108</v>
      </c>
    </row>
    <row r="59" spans="1:26" s="18" customFormat="1" ht="12.75">
      <c r="A59" s="13" t="s">
        <v>46</v>
      </c>
      <c r="B59" s="28">
        <f>(SQRT((B55)^2+(B56)^2))</f>
        <v>5.5</v>
      </c>
      <c r="C59" s="17">
        <f>(SQRT((C55)^2+(C56)^2))</f>
        <v>6.833333333333333</v>
      </c>
      <c r="D59" s="17">
        <f aca="true" t="shared" si="42" ref="D59:Z59">(SQRT((D55)^2+(D56)^2))</f>
        <v>8.166666666666666</v>
      </c>
      <c r="E59" s="17">
        <f t="shared" si="42"/>
        <v>9.5</v>
      </c>
      <c r="F59" s="17">
        <f t="shared" si="42"/>
        <v>10.833333333333332</v>
      </c>
      <c r="G59" s="17">
        <f t="shared" si="42"/>
        <v>12.166666666666666</v>
      </c>
      <c r="H59" s="17">
        <f t="shared" si="42"/>
        <v>13.499999999999998</v>
      </c>
      <c r="I59" s="17">
        <f t="shared" si="42"/>
        <v>14.833333333333334</v>
      </c>
      <c r="J59" s="17">
        <f t="shared" si="42"/>
        <v>16.166666666666664</v>
      </c>
      <c r="K59" s="17">
        <f t="shared" si="42"/>
        <v>17.499999999999996</v>
      </c>
      <c r="L59" s="17">
        <f t="shared" si="42"/>
        <v>18.833333333333332</v>
      </c>
      <c r="M59" s="17">
        <f t="shared" si="42"/>
        <v>20.166666666666664</v>
      </c>
      <c r="N59" s="17">
        <f t="shared" si="42"/>
        <v>21.499999999999996</v>
      </c>
      <c r="O59" s="17">
        <f t="shared" si="42"/>
        <v>22.83333333333333</v>
      </c>
      <c r="P59" s="17">
        <f t="shared" si="42"/>
        <v>24.166666666666664</v>
      </c>
      <c r="Q59" s="17">
        <f t="shared" si="42"/>
        <v>25.499999999999996</v>
      </c>
      <c r="R59" s="17">
        <f t="shared" si="42"/>
        <v>26.83333333333332</v>
      </c>
      <c r="S59" s="17">
        <f t="shared" si="42"/>
        <v>28.166666666666657</v>
      </c>
      <c r="T59" s="17">
        <f t="shared" si="42"/>
        <v>29.499999999999996</v>
      </c>
      <c r="U59" s="17">
        <f t="shared" si="42"/>
        <v>30.83333333333332</v>
      </c>
      <c r="V59" s="17">
        <f t="shared" si="42"/>
        <v>32.166666666666664</v>
      </c>
      <c r="W59" s="17">
        <f t="shared" si="42"/>
        <v>33.499999999999986</v>
      </c>
      <c r="X59" s="17">
        <f t="shared" si="42"/>
        <v>34.83333333333332</v>
      </c>
      <c r="Y59" s="17">
        <f t="shared" si="42"/>
        <v>36.16666666666666</v>
      </c>
      <c r="Z59" s="17">
        <f t="shared" si="42"/>
        <v>37.49999999999999</v>
      </c>
    </row>
    <row r="60" spans="1:26" s="18" customFormat="1" ht="12.75">
      <c r="A60" s="13" t="s">
        <v>47</v>
      </c>
      <c r="B60" s="28">
        <f>SQRT(((B57)^2+(B58)^2))</f>
        <v>10.847746821857113</v>
      </c>
      <c r="C60" s="17">
        <f>SQRT(((C57)^2+(C58)^2))</f>
        <v>16.070577470006445</v>
      </c>
      <c r="D60" s="17">
        <f aca="true" t="shared" si="43" ref="D60:Z60">SQRT(((D57)^2+(D58)^2))</f>
        <v>22.588465394122146</v>
      </c>
      <c r="E60" s="17">
        <f t="shared" si="43"/>
        <v>30.34809622438357</v>
      </c>
      <c r="F60" s="17">
        <f t="shared" si="43"/>
        <v>39.32433569578705</v>
      </c>
      <c r="G60" s="17">
        <f t="shared" si="43"/>
        <v>49.50445882704479</v>
      </c>
      <c r="H60" s="17">
        <f t="shared" si="43"/>
        <v>60.881544822712904</v>
      </c>
      <c r="I60" s="17">
        <f t="shared" si="43"/>
        <v>73.45158873845423</v>
      </c>
      <c r="J60" s="17">
        <f t="shared" si="43"/>
        <v>87.21214900156119</v>
      </c>
      <c r="K60" s="17">
        <f t="shared" si="43"/>
        <v>102.1616706228145</v>
      </c>
      <c r="L60" s="17">
        <f t="shared" si="43"/>
        <v>118.29912600398153</v>
      </c>
      <c r="M60" s="17">
        <f t="shared" si="43"/>
        <v>135.6238143386884</v>
      </c>
      <c r="N60" s="17">
        <f t="shared" si="43"/>
        <v>154.13524454553246</v>
      </c>
      <c r="O60" s="17">
        <f t="shared" si="43"/>
        <v>173.8330642947781</v>
      </c>
      <c r="P60" s="17">
        <f t="shared" si="43"/>
        <v>194.7170155253941</v>
      </c>
      <c r="Q60" s="17">
        <f t="shared" si="43"/>
        <v>216.78690573925346</v>
      </c>
      <c r="R60" s="17">
        <f t="shared" si="43"/>
        <v>240.04258899240827</v>
      </c>
      <c r="S60" s="17">
        <f t="shared" si="43"/>
        <v>264.4839530153128</v>
      </c>
      <c r="T60" s="17">
        <f t="shared" si="43"/>
        <v>290.11091030462416</v>
      </c>
      <c r="U60" s="17">
        <f t="shared" si="43"/>
        <v>316.9233918468712</v>
      </c>
      <c r="V60" s="17">
        <f t="shared" si="43"/>
        <v>344.9213426217952</v>
      </c>
      <c r="W60" s="17">
        <f t="shared" si="43"/>
        <v>374.10471833134847</v>
      </c>
      <c r="X60" s="17">
        <f t="shared" si="43"/>
        <v>404.4734829870101</v>
      </c>
      <c r="Y60" s="17">
        <f t="shared" si="43"/>
        <v>436.0276071074029</v>
      </c>
      <c r="Z60" s="17">
        <f t="shared" si="43"/>
        <v>468.7670663559887</v>
      </c>
    </row>
    <row r="61" spans="1:26" s="18" customFormat="1" ht="12.75">
      <c r="A61" s="21" t="s">
        <v>49</v>
      </c>
      <c r="B61" s="28">
        <f aca="true" t="shared" si="44" ref="B61:Z61">ABS((((B55*B57)+(B56*B58))/B59))</f>
        <v>3.9999999999999987</v>
      </c>
      <c r="C61" s="23">
        <f t="shared" si="44"/>
        <v>3.9999999999999996</v>
      </c>
      <c r="D61" s="23">
        <f t="shared" si="44"/>
        <v>4</v>
      </c>
      <c r="E61" s="23">
        <f t="shared" si="44"/>
        <v>4.000000000000003</v>
      </c>
      <c r="F61" s="23">
        <f t="shared" si="44"/>
        <v>4.000000000000001</v>
      </c>
      <c r="G61" s="23">
        <f t="shared" si="44"/>
        <v>4</v>
      </c>
      <c r="H61" s="23">
        <f t="shared" si="44"/>
        <v>3.9999999999999996</v>
      </c>
      <c r="I61" s="23">
        <f t="shared" si="44"/>
        <v>4</v>
      </c>
      <c r="J61" s="23">
        <f t="shared" si="44"/>
        <v>3.999999999999999</v>
      </c>
      <c r="K61" s="23">
        <f t="shared" si="44"/>
        <v>4.000000000000001</v>
      </c>
      <c r="L61" s="23">
        <f t="shared" si="44"/>
        <v>3.9999999999999964</v>
      </c>
      <c r="M61" s="23">
        <f t="shared" si="44"/>
        <v>3.9999999999999973</v>
      </c>
      <c r="N61" s="23">
        <f t="shared" si="44"/>
        <v>4.0000000000000115</v>
      </c>
      <c r="O61" s="23">
        <f t="shared" si="44"/>
        <v>4</v>
      </c>
      <c r="P61" s="23">
        <f t="shared" si="44"/>
        <v>4.000000000000013</v>
      </c>
      <c r="Q61" s="23">
        <f t="shared" si="44"/>
        <v>4.000000000000001</v>
      </c>
      <c r="R61" s="23">
        <f t="shared" si="44"/>
        <v>3.9999999999999907</v>
      </c>
      <c r="S61" s="23">
        <f t="shared" si="44"/>
        <v>3.999999999999996</v>
      </c>
      <c r="T61" s="23">
        <f t="shared" si="44"/>
        <v>4.000000000000001</v>
      </c>
      <c r="U61" s="23">
        <f t="shared" si="44"/>
        <v>3.9999999999999916</v>
      </c>
      <c r="V61" s="23">
        <f t="shared" si="44"/>
        <v>4.000000000000038</v>
      </c>
      <c r="W61" s="23">
        <f t="shared" si="44"/>
        <v>4.000000000000002</v>
      </c>
      <c r="X61" s="23">
        <f t="shared" si="44"/>
        <v>4.000000000000019</v>
      </c>
      <c r="Y61" s="23">
        <f t="shared" si="44"/>
        <v>3.999999999999997</v>
      </c>
      <c r="Z61" s="23">
        <f t="shared" si="44"/>
        <v>4.000000000000001</v>
      </c>
    </row>
    <row r="62" spans="1:26" s="18" customFormat="1" ht="12.75">
      <c r="A62" s="13" t="s">
        <v>48</v>
      </c>
      <c r="B62" s="28">
        <f aca="true" t="shared" si="45" ref="B62:Z62">SQRT((B60)^2-(B61)^2)</f>
        <v>10.083333333333334</v>
      </c>
      <c r="C62" s="28">
        <f t="shared" si="45"/>
        <v>15.564814814814815</v>
      </c>
      <c r="D62" s="28">
        <f t="shared" si="45"/>
        <v>22.231481481481474</v>
      </c>
      <c r="E62" s="28">
        <f t="shared" si="45"/>
        <v>30.083333333333332</v>
      </c>
      <c r="F62" s="28">
        <f t="shared" si="45"/>
        <v>39.12037037037037</v>
      </c>
      <c r="G62" s="28">
        <f t="shared" si="45"/>
        <v>49.342592592592595</v>
      </c>
      <c r="H62" s="28">
        <f t="shared" si="45"/>
        <v>60.75000000000001</v>
      </c>
      <c r="I62" s="17">
        <f t="shared" si="45"/>
        <v>73.3425925925926</v>
      </c>
      <c r="J62" s="17">
        <f t="shared" si="45"/>
        <v>87.12037037037038</v>
      </c>
      <c r="K62" s="17">
        <f t="shared" si="45"/>
        <v>102.0833333333333</v>
      </c>
      <c r="L62" s="17">
        <f t="shared" si="45"/>
        <v>118.23148148148148</v>
      </c>
      <c r="M62" s="17">
        <f t="shared" si="45"/>
        <v>135.56481481481475</v>
      </c>
      <c r="N62" s="17">
        <f t="shared" si="45"/>
        <v>154.0833333333333</v>
      </c>
      <c r="O62" s="17">
        <f t="shared" si="45"/>
        <v>173.78703703703695</v>
      </c>
      <c r="P62" s="17">
        <f t="shared" si="45"/>
        <v>194.67592592592584</v>
      </c>
      <c r="Q62" s="17">
        <f t="shared" si="45"/>
        <v>216.74999999999991</v>
      </c>
      <c r="R62" s="17">
        <f t="shared" si="45"/>
        <v>240.0092592592591</v>
      </c>
      <c r="S62" s="17">
        <f t="shared" si="45"/>
        <v>264.45370370370347</v>
      </c>
      <c r="T62" s="17">
        <f t="shared" si="45"/>
        <v>290.08333333333314</v>
      </c>
      <c r="U62" s="17">
        <f t="shared" si="45"/>
        <v>316.89814814814787</v>
      </c>
      <c r="V62" s="17">
        <f t="shared" si="45"/>
        <v>344.898148148148</v>
      </c>
      <c r="W62" s="17">
        <f t="shared" si="45"/>
        <v>374.0833333333331</v>
      </c>
      <c r="X62" s="17">
        <f t="shared" si="45"/>
        <v>404.4537037037034</v>
      </c>
      <c r="Y62" s="17">
        <f t="shared" si="45"/>
        <v>436.00925925925895</v>
      </c>
      <c r="Z62" s="17">
        <f t="shared" si="45"/>
        <v>468.7499999999999</v>
      </c>
    </row>
    <row r="63" spans="1:26" s="17" customFormat="1" ht="12.75">
      <c r="A63" s="13" t="s">
        <v>55</v>
      </c>
      <c r="B63" s="28">
        <f aca="true" t="shared" si="46" ref="B63:Z63">B59^2/B62</f>
        <v>3</v>
      </c>
      <c r="C63" s="28">
        <f t="shared" si="46"/>
        <v>3</v>
      </c>
      <c r="D63" s="28">
        <f t="shared" si="46"/>
        <v>3.0000000000000004</v>
      </c>
      <c r="E63" s="28">
        <f t="shared" si="46"/>
        <v>3</v>
      </c>
      <c r="F63" s="28">
        <f t="shared" si="46"/>
        <v>2.9999999999999996</v>
      </c>
      <c r="G63" s="28">
        <f t="shared" si="46"/>
        <v>2.9999999999999996</v>
      </c>
      <c r="H63" s="28">
        <f t="shared" si="46"/>
        <v>2.9999999999999987</v>
      </c>
      <c r="I63" s="28">
        <f t="shared" si="46"/>
        <v>3</v>
      </c>
      <c r="J63" s="17">
        <f t="shared" si="46"/>
        <v>2.9999999999999987</v>
      </c>
      <c r="K63" s="17">
        <f t="shared" si="46"/>
        <v>3</v>
      </c>
      <c r="L63" s="17">
        <f t="shared" si="46"/>
        <v>2.9999999999999996</v>
      </c>
      <c r="M63" s="17">
        <f t="shared" si="46"/>
        <v>3.0000000000000004</v>
      </c>
      <c r="N63" s="17">
        <f t="shared" si="46"/>
        <v>3</v>
      </c>
      <c r="O63" s="17">
        <f t="shared" si="46"/>
        <v>3</v>
      </c>
      <c r="P63" s="17">
        <f t="shared" si="46"/>
        <v>3.000000000000001</v>
      </c>
      <c r="Q63" s="17">
        <f t="shared" si="46"/>
        <v>3</v>
      </c>
      <c r="R63" s="17">
        <f t="shared" si="46"/>
        <v>2.9999999999999996</v>
      </c>
      <c r="S63" s="17">
        <f t="shared" si="46"/>
        <v>3.000000000000001</v>
      </c>
      <c r="T63" s="17">
        <f t="shared" si="46"/>
        <v>3.0000000000000013</v>
      </c>
      <c r="U63" s="17">
        <f t="shared" si="46"/>
        <v>3</v>
      </c>
      <c r="V63" s="17">
        <f t="shared" si="46"/>
        <v>3.0000000000000013</v>
      </c>
      <c r="W63" s="17">
        <f t="shared" si="46"/>
        <v>2.9999999999999996</v>
      </c>
      <c r="X63" s="17">
        <f t="shared" si="46"/>
        <v>3</v>
      </c>
      <c r="Y63" s="17">
        <f t="shared" si="46"/>
        <v>3.0000000000000004</v>
      </c>
      <c r="Z63" s="17">
        <f t="shared" si="46"/>
        <v>2.9999999999999996</v>
      </c>
    </row>
    <row r="64" spans="1:26" s="18" customFormat="1" ht="12.75">
      <c r="A64" s="24" t="s">
        <v>50</v>
      </c>
      <c r="B64" s="28">
        <f>B23*(($I$4-$D$2)*COS(B25)-($K$4-$D$3)*SIN(B25))</f>
        <v>0</v>
      </c>
      <c r="C64" s="26">
        <f aca="true" t="shared" si="47" ref="C64:Z64">C53-$I$4</f>
        <v>-2.4513776931267195</v>
      </c>
      <c r="D64" s="26">
        <f t="shared" si="47"/>
        <v>-0.3682909940108683</v>
      </c>
      <c r="E64" s="26">
        <f t="shared" si="47"/>
        <v>2.2704074859237835</v>
      </c>
      <c r="F64" s="26">
        <f t="shared" si="47"/>
        <v>2.7426318505906657</v>
      </c>
      <c r="G64" s="26">
        <f t="shared" si="47"/>
        <v>-0.3717085962050657</v>
      </c>
      <c r="H64" s="26">
        <f t="shared" si="47"/>
        <v>-2.999360494242664</v>
      </c>
      <c r="I64" s="26">
        <f t="shared" si="47"/>
        <v>-0.052109039463728024</v>
      </c>
      <c r="J64" s="26">
        <f t="shared" si="47"/>
        <v>2.973084092583937</v>
      </c>
      <c r="K64" s="26">
        <f t="shared" si="47"/>
        <v>-1.2605011104799217</v>
      </c>
      <c r="L64" s="26">
        <f t="shared" si="47"/>
        <v>-1.9083265479949798</v>
      </c>
      <c r="M64" s="26">
        <f t="shared" si="47"/>
        <v>2.9868753258312086</v>
      </c>
      <c r="N64" s="26">
        <f t="shared" si="47"/>
        <v>-1.8166196091587938</v>
      </c>
      <c r="O64" s="26">
        <f t="shared" si="47"/>
        <v>-0.08454564121142383</v>
      </c>
      <c r="P64" s="26">
        <f t="shared" si="47"/>
        <v>1.5901693991865589</v>
      </c>
      <c r="Q64" s="26">
        <f t="shared" si="47"/>
        <v>-2.4244434236639814</v>
      </c>
      <c r="R64" s="26">
        <f t="shared" si="47"/>
        <v>2.768284364343124</v>
      </c>
      <c r="S64" s="26">
        <f t="shared" si="47"/>
        <v>-2.8573908330068196</v>
      </c>
      <c r="T64" s="26">
        <f t="shared" si="47"/>
        <v>2.79515066356414</v>
      </c>
      <c r="U64" s="26">
        <f t="shared" si="47"/>
        <v>-2.5061876589005356</v>
      </c>
      <c r="V64" s="26">
        <f t="shared" si="47"/>
        <v>1.76851353864091</v>
      </c>
      <c r="W64" s="26">
        <f t="shared" si="47"/>
        <v>-0.3707193682357772</v>
      </c>
      <c r="X64" s="26">
        <f t="shared" si="47"/>
        <v>-1.5187060789012925</v>
      </c>
      <c r="Y64" s="26">
        <f t="shared" si="47"/>
        <v>2.9160480488850364</v>
      </c>
      <c r="Z64" s="26">
        <f t="shared" si="47"/>
        <v>-2.267502309021623</v>
      </c>
    </row>
    <row r="65" spans="1:26" s="18" customFormat="1" ht="12.75">
      <c r="A65" s="13" t="s">
        <v>51</v>
      </c>
      <c r="B65" s="28">
        <f>B24*(($I$4-$D$2)*COS(B26)-($K$4-$D$3)*SIN(B26))</f>
        <v>0</v>
      </c>
      <c r="C65" s="17">
        <f aca="true" t="shared" si="48" ref="C65:Z65">C54-$K$4</f>
        <v>-4.729377750996214</v>
      </c>
      <c r="D65" s="17">
        <f t="shared" si="48"/>
        <v>-5.97730780130817</v>
      </c>
      <c r="E65" s="17">
        <f t="shared" si="48"/>
        <v>-4.960930862590837</v>
      </c>
      <c r="F65" s="17">
        <f t="shared" si="48"/>
        <v>-1.7842818862394036</v>
      </c>
      <c r="G65" s="17">
        <f t="shared" si="48"/>
        <v>-0.023116945611189266</v>
      </c>
      <c r="H65" s="17">
        <f t="shared" si="48"/>
        <v>-2.9380594997081513</v>
      </c>
      <c r="I65" s="17">
        <f t="shared" si="48"/>
        <v>-5.99954740719432</v>
      </c>
      <c r="J65" s="17">
        <f t="shared" si="48"/>
        <v>-2.5990374351334697</v>
      </c>
      <c r="K65" s="17">
        <f t="shared" si="48"/>
        <v>-0.277659655649412</v>
      </c>
      <c r="L65" s="17">
        <f t="shared" si="48"/>
        <v>-5.314798001169338</v>
      </c>
      <c r="M65" s="17">
        <f t="shared" si="48"/>
        <v>-3.28031373127393</v>
      </c>
      <c r="N65" s="17">
        <f t="shared" si="48"/>
        <v>-0.6125550905581605</v>
      </c>
      <c r="O65" s="17">
        <f t="shared" si="48"/>
        <v>-5.998808435787813</v>
      </c>
      <c r="P65" s="17">
        <f t="shared" si="48"/>
        <v>-0.4561129581110208</v>
      </c>
      <c r="Q65" s="17">
        <f t="shared" si="48"/>
        <v>-4.766939185555765</v>
      </c>
      <c r="R65" s="17">
        <f t="shared" si="48"/>
        <v>-1.8438850930234558</v>
      </c>
      <c r="S65" s="17">
        <f t="shared" si="48"/>
        <v>-3.9139571256074266</v>
      </c>
      <c r="T65" s="17">
        <f t="shared" si="48"/>
        <v>-1.9104437747518723</v>
      </c>
      <c r="U65" s="17">
        <f t="shared" si="48"/>
        <v>-4.648946153873634</v>
      </c>
      <c r="V65" s="17">
        <f t="shared" si="48"/>
        <v>-0.5767047510375871</v>
      </c>
      <c r="W65" s="17">
        <f t="shared" si="48"/>
        <v>-5.977006407452773</v>
      </c>
      <c r="X65" s="17">
        <f t="shared" si="48"/>
        <v>-0.41281391355235897</v>
      </c>
      <c r="Y65" s="17">
        <f t="shared" si="48"/>
        <v>-3.704743766622858</v>
      </c>
      <c r="Z65" s="17">
        <f t="shared" si="48"/>
        <v>-4.9642895098690545</v>
      </c>
    </row>
    <row r="66" s="18" customFormat="1" ht="12.75"/>
    <row r="67" spans="1:26" s="18" customFormat="1" ht="12.75">
      <c r="A67" s="19" t="s">
        <v>54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s="12" customFormat="1" ht="12.75">
      <c r="A68" s="9" t="s">
        <v>40</v>
      </c>
      <c r="B68" s="10">
        <f>$D$4+($I$5-$D$4)*COS(B$21)-($K$5-$D$5)*SIN(B$21)</f>
        <v>28.685170152562172</v>
      </c>
      <c r="C68" s="11">
        <f aca="true" t="shared" si="49" ref="C68:Z68">$D$4+($I$5-$D$4)*COS(C$21)-($K$5-$D$5)*SIN(C$21)</f>
        <v>27.008944640433498</v>
      </c>
      <c r="D68" s="11">
        <f t="shared" si="49"/>
        <v>25.396888817274647</v>
      </c>
      <c r="E68" s="11">
        <f t="shared" si="49"/>
        <v>24.252558887730185</v>
      </c>
      <c r="F68" s="11">
        <f t="shared" si="49"/>
        <v>24.086904658813115</v>
      </c>
      <c r="G68" s="11">
        <f t="shared" si="49"/>
        <v>25.398732194691426</v>
      </c>
      <c r="H68" s="11">
        <f t="shared" si="49"/>
        <v>28.446461152513642</v>
      </c>
      <c r="I68" s="11">
        <f t="shared" si="49"/>
        <v>32.94788863109823</v>
      </c>
      <c r="J68" s="11">
        <f t="shared" si="49"/>
        <v>37.843678138410574</v>
      </c>
      <c r="K68" s="11">
        <f t="shared" si="49"/>
        <v>41.361130511436855</v>
      </c>
      <c r="L68" s="11">
        <f t="shared" si="49"/>
        <v>41.614395137665454</v>
      </c>
      <c r="M68" s="11">
        <f t="shared" si="49"/>
        <v>37.740885163163476</v>
      </c>
      <c r="N68" s="11">
        <f t="shared" si="49"/>
        <v>31.063920107209675</v>
      </c>
      <c r="O68" s="11">
        <f t="shared" si="49"/>
        <v>25.248393157408017</v>
      </c>
      <c r="P68" s="11">
        <f t="shared" si="49"/>
        <v>24.50736276257843</v>
      </c>
      <c r="Q68" s="11">
        <f t="shared" si="49"/>
        <v>30.22306222408063</v>
      </c>
      <c r="R68" s="11">
        <f t="shared" si="49"/>
        <v>38.48577970549792</v>
      </c>
      <c r="S68" s="11">
        <f t="shared" si="49"/>
        <v>41.95212465027051</v>
      </c>
      <c r="T68" s="11">
        <f t="shared" si="49"/>
        <v>36.5023107871292</v>
      </c>
      <c r="U68" s="11">
        <f t="shared" si="49"/>
        <v>27.081929622506614</v>
      </c>
      <c r="V68" s="11">
        <f t="shared" si="49"/>
        <v>24.438521882314525</v>
      </c>
      <c r="W68" s="11">
        <f t="shared" si="49"/>
        <v>32.62843622086189</v>
      </c>
      <c r="X68" s="11">
        <f t="shared" si="49"/>
        <v>41.464612212006244</v>
      </c>
      <c r="Y68" s="11">
        <f t="shared" si="49"/>
        <v>38.10139186268098</v>
      </c>
      <c r="Z68" s="11">
        <f t="shared" si="49"/>
        <v>26.789569179502667</v>
      </c>
    </row>
    <row r="69" spans="1:26" s="12" customFormat="1" ht="12.75">
      <c r="A69" s="13" t="s">
        <v>41</v>
      </c>
      <c r="B69" s="14">
        <f aca="true" t="shared" si="50" ref="B69:Z69">$D$5+($I$5-$D$4)*SIN(B21)+($K$5-$D$5)*COS(B21)</f>
        <v>17.898243057013353</v>
      </c>
      <c r="C69" s="15">
        <f t="shared" si="50"/>
        <v>16.716193540883815</v>
      </c>
      <c r="D69" s="15">
        <f t="shared" si="50"/>
        <v>14.815880017516704</v>
      </c>
      <c r="E69" s="15">
        <f t="shared" si="50"/>
        <v>12.117138159726906</v>
      </c>
      <c r="F69" s="15">
        <f t="shared" si="50"/>
        <v>8.752309558058311</v>
      </c>
      <c r="G69" s="15">
        <f t="shared" si="50"/>
        <v>5.181210966230273</v>
      </c>
      <c r="H69" s="15">
        <f t="shared" si="50"/>
        <v>2.2369281876030147</v>
      </c>
      <c r="I69" s="15">
        <f t="shared" si="50"/>
        <v>1.0001508676405475</v>
      </c>
      <c r="J69" s="15">
        <f t="shared" si="50"/>
        <v>2.4145677716109386</v>
      </c>
      <c r="K69" s="15">
        <f t="shared" si="50"/>
        <v>6.669610147337157</v>
      </c>
      <c r="L69" s="15">
        <f t="shared" si="50"/>
        <v>12.606184262895827</v>
      </c>
      <c r="M69" s="15">
        <f t="shared" si="50"/>
        <v>17.650098552940115</v>
      </c>
      <c r="N69" s="15">
        <f t="shared" si="50"/>
        <v>18.789288631552218</v>
      </c>
      <c r="O69" s="15">
        <f t="shared" si="50"/>
        <v>14.573028685442631</v>
      </c>
      <c r="P69" s="15">
        <f t="shared" si="50"/>
        <v>7.020887253969643</v>
      </c>
      <c r="Q69" s="15">
        <f t="shared" si="50"/>
        <v>1.4391229077464285</v>
      </c>
      <c r="R69" s="15">
        <f t="shared" si="50"/>
        <v>2.865140434265916</v>
      </c>
      <c r="S69" s="15">
        <f t="shared" si="50"/>
        <v>10.92707294536033</v>
      </c>
      <c r="T69" s="15">
        <f t="shared" si="50"/>
        <v>18.290586176523256</v>
      </c>
      <c r="U69" s="15">
        <f t="shared" si="50"/>
        <v>16.78059311616877</v>
      </c>
      <c r="V69" s="15">
        <f t="shared" si="50"/>
        <v>7.224915777783897</v>
      </c>
      <c r="W69" s="15">
        <f t="shared" si="50"/>
        <v>1.0076732511528128</v>
      </c>
      <c r="X69" s="15">
        <f t="shared" si="50"/>
        <v>6.942167417866914</v>
      </c>
      <c r="Y69" s="15">
        <f t="shared" si="50"/>
        <v>17.414566815625328</v>
      </c>
      <c r="Z69" s="15">
        <f t="shared" si="50"/>
        <v>16.51387358058297</v>
      </c>
    </row>
    <row r="70" spans="1:26" s="12" customFormat="1" ht="12.75">
      <c r="A70" s="9" t="s">
        <v>42</v>
      </c>
      <c r="B70" s="10">
        <f>-B19*(($I$5-$D$4)*SIN(B21)+($K$5-$D$5)*COS(B21))</f>
        <v>-4.826704090397049</v>
      </c>
      <c r="C70" s="10">
        <f aca="true" t="shared" si="51" ref="C70:Z70">-C19*(($I$5-$D$4)*SIN(C21)+($K$5-$D$5)*COS(C21))</f>
        <v>-5.099332132893267</v>
      </c>
      <c r="D70" s="10">
        <f t="shared" si="51"/>
        <v>-4.369965201079973</v>
      </c>
      <c r="E70" s="10">
        <f t="shared" si="51"/>
        <v>-2.234756946378401</v>
      </c>
      <c r="F70" s="10">
        <f t="shared" si="51"/>
        <v>1.5018496060409217</v>
      </c>
      <c r="G70" s="10">
        <f t="shared" si="51"/>
        <v>6.514288878985001</v>
      </c>
      <c r="H70" s="10">
        <f t="shared" si="51"/>
        <v>11.644607718595477</v>
      </c>
      <c r="I70" s="10">
        <f t="shared" si="51"/>
        <v>14.83308468111095</v>
      </c>
      <c r="J70" s="10">
        <f t="shared" si="51"/>
        <v>13.625683817661832</v>
      </c>
      <c r="K70" s="10">
        <f t="shared" si="51"/>
        <v>6.475758046844415</v>
      </c>
      <c r="L70" s="10">
        <f t="shared" si="51"/>
        <v>-5.453681883467191</v>
      </c>
      <c r="M70" s="10">
        <f t="shared" si="51"/>
        <v>-17.1418874982547</v>
      </c>
      <c r="N70" s="10">
        <f t="shared" si="51"/>
        <v>-20.99663395315251</v>
      </c>
      <c r="O70" s="10">
        <f t="shared" si="51"/>
        <v>-11.601943146400746</v>
      </c>
      <c r="P70" s="10">
        <f t="shared" si="51"/>
        <v>7.999469410637068</v>
      </c>
      <c r="Q70" s="10">
        <f t="shared" si="51"/>
        <v>24.25581842805178</v>
      </c>
      <c r="R70" s="10">
        <f t="shared" si="51"/>
        <v>21.272451668207168</v>
      </c>
      <c r="S70" s="10">
        <f t="shared" si="51"/>
        <v>-2.9013949586276957</v>
      </c>
      <c r="T70" s="10">
        <f t="shared" si="51"/>
        <v>-27.174699134159546</v>
      </c>
      <c r="U70" s="10">
        <f t="shared" si="51"/>
        <v>-23.229809749837443</v>
      </c>
      <c r="V70" s="10">
        <f t="shared" si="51"/>
        <v>9.918356571994586</v>
      </c>
      <c r="W70" s="10">
        <f t="shared" si="51"/>
        <v>33.47143845404229</v>
      </c>
      <c r="X70" s="10">
        <f t="shared" si="51"/>
        <v>11.834944623441016</v>
      </c>
      <c r="Y70" s="10">
        <f t="shared" si="51"/>
        <v>-29.795574055383252</v>
      </c>
      <c r="Z70" s="10">
        <f t="shared" si="51"/>
        <v>-27.14113991909571</v>
      </c>
    </row>
    <row r="71" spans="1:26" s="12" customFormat="1" ht="12.75">
      <c r="A71" s="13" t="s">
        <v>43</v>
      </c>
      <c r="B71" s="14">
        <f>B19*(($I$5-$D$4)*COS(B21)-($K$5-$D$5)*SIN(B21))</f>
        <v>-2.636840462323116</v>
      </c>
      <c r="C71" s="14">
        <f aca="true" t="shared" si="52" ref="C71:Z71">C19*(($I$5-$D$4)*COS(C21)-($K$5-$D$5)*SIN(C21))</f>
        <v>-4.548764254485678</v>
      </c>
      <c r="D71" s="14">
        <f t="shared" si="52"/>
        <v>-6.899119406547078</v>
      </c>
      <c r="E71" s="14">
        <f t="shared" si="52"/>
        <v>-9.233410062951469</v>
      </c>
      <c r="F71" s="14">
        <f t="shared" si="52"/>
        <v>-10.728725873650879</v>
      </c>
      <c r="G71" s="14">
        <f t="shared" si="52"/>
        <v>-10.275787959028255</v>
      </c>
      <c r="H71" s="14">
        <f t="shared" si="52"/>
        <v>-6.830308271229535</v>
      </c>
      <c r="I71" s="14">
        <f t="shared" si="52"/>
        <v>-0.08588725615291355</v>
      </c>
      <c r="J71" s="14">
        <f t="shared" si="52"/>
        <v>8.700681100478258</v>
      </c>
      <c r="K71" s="14">
        <f t="shared" si="52"/>
        <v>16.25775377223833</v>
      </c>
      <c r="L71" s="14">
        <f t="shared" si="52"/>
        <v>18.026419454744367</v>
      </c>
      <c r="M71" s="14">
        <f t="shared" si="52"/>
        <v>10.62309453227371</v>
      </c>
      <c r="N71" s="14">
        <f t="shared" si="52"/>
        <v>-4.625079743887996</v>
      </c>
      <c r="O71" s="14">
        <f t="shared" si="52"/>
        <v>-19.666113656205578</v>
      </c>
      <c r="P71" s="14">
        <f t="shared" si="52"/>
        <v>-22.804303693076427</v>
      </c>
      <c r="Q71" s="14">
        <f t="shared" si="52"/>
        <v>-7.867990365104886</v>
      </c>
      <c r="R71" s="14">
        <f t="shared" si="52"/>
        <v>16.355750603428973</v>
      </c>
      <c r="S71" s="14">
        <f t="shared" si="52"/>
        <v>28.01683455362437</v>
      </c>
      <c r="T71" s="14">
        <f t="shared" si="52"/>
        <v>11.479796468923478</v>
      </c>
      <c r="U71" s="14">
        <f t="shared" si="52"/>
        <v>-20.274870737708806</v>
      </c>
      <c r="V71" s="14">
        <f t="shared" si="52"/>
        <v>-30.599356976172157</v>
      </c>
      <c r="W71" s="14">
        <f t="shared" si="52"/>
        <v>-1.383042955680731</v>
      </c>
      <c r="X71" s="14">
        <f t="shared" si="52"/>
        <v>32.76118430202417</v>
      </c>
      <c r="Y71" s="14">
        <f t="shared" si="52"/>
        <v>20.500037670403177</v>
      </c>
      <c r="Z71" s="14">
        <f t="shared" si="52"/>
        <v>-25.876795085405554</v>
      </c>
    </row>
    <row r="72" spans="1:26" s="12" customFormat="1" ht="12.75">
      <c r="A72" s="9" t="s">
        <v>44</v>
      </c>
      <c r="B72" s="10">
        <f>-B20*(($I$5-$D$4)*SIN(B21)+($K$5-$D$5)*COS(B21))-B19^2*(($I$5-$D$4)*COS(B21)-($K$5-$D$5)*SIN(B21))</f>
        <v>-1.8989277428084756</v>
      </c>
      <c r="C72" s="10">
        <f aca="true" t="shared" si="53" ref="C72:Z72">-C20*(($I$5-$D$4)*SIN(C21)+($K$5-$D$5)*COS(C21))-C19^2*(($I$5-$D$4)*COS(C21)-($K$5-$D$5)*SIN(C21))</f>
        <v>0.468716471346319</v>
      </c>
      <c r="D72" s="10">
        <f t="shared" si="53"/>
        <v>4.119920935192701</v>
      </c>
      <c r="E72" s="10">
        <f t="shared" si="53"/>
        <v>8.805426995459035</v>
      </c>
      <c r="F72" s="10">
        <f t="shared" si="53"/>
        <v>13.46873615544273</v>
      </c>
      <c r="G72" s="10">
        <f t="shared" si="53"/>
        <v>16.033026996658073</v>
      </c>
      <c r="H72" s="10">
        <f t="shared" si="53"/>
        <v>13.695716545687407</v>
      </c>
      <c r="I72" s="10">
        <f t="shared" si="53"/>
        <v>4.141487869893262</v>
      </c>
      <c r="J72" s="10">
        <f t="shared" si="53"/>
        <v>-12.257698023426919</v>
      </c>
      <c r="K72" s="10">
        <f t="shared" si="53"/>
        <v>-30.132125733724376</v>
      </c>
      <c r="L72" s="10">
        <f t="shared" si="53"/>
        <v>-38.88025593880765</v>
      </c>
      <c r="M72" s="10">
        <f t="shared" si="53"/>
        <v>-27.20364451251262</v>
      </c>
      <c r="N72" s="10">
        <f t="shared" si="53"/>
        <v>7.142451107487004</v>
      </c>
      <c r="O72" s="10">
        <f t="shared" si="53"/>
        <v>47.86120152684334</v>
      </c>
      <c r="P72" s="10">
        <f t="shared" si="53"/>
        <v>62.55782854445943</v>
      </c>
      <c r="Q72" s="10">
        <f t="shared" si="53"/>
        <v>26.09747363102098</v>
      </c>
      <c r="R72" s="10">
        <f t="shared" si="53"/>
        <v>-45.593318843971204</v>
      </c>
      <c r="S72" s="10">
        <f t="shared" si="53"/>
        <v>-88.09434796761417</v>
      </c>
      <c r="T72" s="10">
        <f t="shared" si="53"/>
        <v>-41.312926726592835</v>
      </c>
      <c r="U72" s="10">
        <f t="shared" si="53"/>
        <v>66.44660836459403</v>
      </c>
      <c r="V72" s="10">
        <f t="shared" si="53"/>
        <v>110.59773921730392</v>
      </c>
      <c r="W72" s="10">
        <f t="shared" si="53"/>
        <v>9.144582890077025</v>
      </c>
      <c r="X72" s="10">
        <f t="shared" si="53"/>
        <v>-125.43888031762694</v>
      </c>
      <c r="Y72" s="10">
        <f t="shared" si="53"/>
        <v>-85.67514403800918</v>
      </c>
      <c r="Z72" s="10">
        <f t="shared" si="53"/>
        <v>104.92492459781958</v>
      </c>
    </row>
    <row r="73" spans="1:26" s="12" customFormat="1" ht="12.75">
      <c r="A73" s="13" t="s">
        <v>45</v>
      </c>
      <c r="B73" s="14">
        <f>B20*(($I$5-$D$4)*COS(B21)-($K$5-$D$5)*SIN(B21))-B19^2*(($I$5-$D$4)*SIN(B21)+($K$5-$D$5)*COS(B21))</f>
        <v>-4.867354654103898</v>
      </c>
      <c r="C73" s="14">
        <f aca="true" t="shared" si="54" ref="C73:Z73">C20*(($I$5-$D$4)*COS(C21)-($K$5-$D$5)*SIN(C21))-C19^2*(($I$5-$D$4)*SIN(C21)+($K$5-$D$5)*COS(C21))</f>
        <v>-6.534406408855926</v>
      </c>
      <c r="D73" s="14">
        <f t="shared" si="54"/>
        <v>-7.344499319228278</v>
      </c>
      <c r="E73" s="14">
        <f t="shared" si="54"/>
        <v>-6.24666171551934</v>
      </c>
      <c r="F73" s="14">
        <f t="shared" si="54"/>
        <v>-2.1535937739967657</v>
      </c>
      <c r="G73" s="14">
        <f t="shared" si="54"/>
        <v>5.428012237749986</v>
      </c>
      <c r="H73" s="14">
        <f t="shared" si="54"/>
        <v>15.443116534565949</v>
      </c>
      <c r="I73" s="14">
        <f t="shared" si="54"/>
        <v>24.423960440096888</v>
      </c>
      <c r="J73" s="14">
        <f t="shared" si="54"/>
        <v>26.628511215463917</v>
      </c>
      <c r="K73" s="14">
        <f t="shared" si="54"/>
        <v>16.30780976283608</v>
      </c>
      <c r="L73" s="14">
        <f t="shared" si="54"/>
        <v>-7.583714250515218</v>
      </c>
      <c r="M73" s="14">
        <f t="shared" si="54"/>
        <v>-36.303465618016574</v>
      </c>
      <c r="N73" s="14">
        <f t="shared" si="54"/>
        <v>-51.01910550710446</v>
      </c>
      <c r="O73" s="14">
        <f t="shared" si="54"/>
        <v>-32.87971806072425</v>
      </c>
      <c r="P73" s="14">
        <f t="shared" si="54"/>
        <v>17.705551311930677</v>
      </c>
      <c r="Q73" s="14">
        <f t="shared" si="54"/>
        <v>67.49062431240475</v>
      </c>
      <c r="R73" s="14">
        <f t="shared" si="54"/>
        <v>65.86154502802411</v>
      </c>
      <c r="S73" s="14">
        <f t="shared" si="54"/>
        <v>-5.101569562992372</v>
      </c>
      <c r="T73" s="14">
        <f t="shared" si="54"/>
        <v>-87.51604236768773</v>
      </c>
      <c r="U73" s="14">
        <f t="shared" si="54"/>
        <v>-82.21386097740307</v>
      </c>
      <c r="V73" s="14">
        <f t="shared" si="54"/>
        <v>31.64383969575006</v>
      </c>
      <c r="W73" s="14">
        <f t="shared" si="54"/>
        <v>124.42299256598487</v>
      </c>
      <c r="X73" s="14">
        <f t="shared" si="54"/>
        <v>49.567668877542985</v>
      </c>
      <c r="Y73" s="14">
        <f t="shared" si="54"/>
        <v>-117.46678083914482</v>
      </c>
      <c r="Z73" s="14">
        <f t="shared" si="54"/>
        <v>-115.84827447200871</v>
      </c>
    </row>
    <row r="74" spans="1:26" s="18" customFormat="1" ht="12.75">
      <c r="A74" s="13" t="s">
        <v>46</v>
      </c>
      <c r="B74" s="16">
        <f aca="true" t="shared" si="55" ref="B74:Z74">(SQRT((B70)^2+(B71)^2))</f>
        <v>5.499999999999999</v>
      </c>
      <c r="C74" s="17">
        <f t="shared" si="55"/>
        <v>6.833333333333333</v>
      </c>
      <c r="D74" s="17">
        <f t="shared" si="55"/>
        <v>8.166666666666666</v>
      </c>
      <c r="E74" s="17">
        <f t="shared" si="55"/>
        <v>9.499999999999998</v>
      </c>
      <c r="F74" s="17">
        <f t="shared" si="55"/>
        <v>10.833333333333332</v>
      </c>
      <c r="G74" s="17">
        <f t="shared" si="55"/>
        <v>12.166666666666666</v>
      </c>
      <c r="H74" s="17">
        <f t="shared" si="55"/>
        <v>13.499999999999998</v>
      </c>
      <c r="I74" s="17">
        <f t="shared" si="55"/>
        <v>14.833333333333334</v>
      </c>
      <c r="J74" s="17">
        <f t="shared" si="55"/>
        <v>16.166666666666664</v>
      </c>
      <c r="K74" s="17">
        <f t="shared" si="55"/>
        <v>17.499999999999996</v>
      </c>
      <c r="L74" s="17">
        <f t="shared" si="55"/>
        <v>18.833333333333332</v>
      </c>
      <c r="M74" s="17">
        <f t="shared" si="55"/>
        <v>20.166666666666664</v>
      </c>
      <c r="N74" s="17">
        <f t="shared" si="55"/>
        <v>21.499999999999996</v>
      </c>
      <c r="O74" s="17">
        <f t="shared" si="55"/>
        <v>22.83333333333333</v>
      </c>
      <c r="P74" s="17">
        <f t="shared" si="55"/>
        <v>24.166666666666657</v>
      </c>
      <c r="Q74" s="17">
        <f t="shared" si="55"/>
        <v>25.49999999999999</v>
      </c>
      <c r="R74" s="17">
        <f t="shared" si="55"/>
        <v>26.83333333333332</v>
      </c>
      <c r="S74" s="17">
        <f t="shared" si="55"/>
        <v>28.16666666666666</v>
      </c>
      <c r="T74" s="17">
        <f t="shared" si="55"/>
        <v>29.499999999999993</v>
      </c>
      <c r="U74" s="17">
        <f t="shared" si="55"/>
        <v>30.833333333333318</v>
      </c>
      <c r="V74" s="17">
        <f t="shared" si="55"/>
        <v>32.16666666666666</v>
      </c>
      <c r="W74" s="17">
        <f t="shared" si="55"/>
        <v>33.499999999999986</v>
      </c>
      <c r="X74" s="17">
        <f t="shared" si="55"/>
        <v>34.83333333333332</v>
      </c>
      <c r="Y74" s="17">
        <f t="shared" si="55"/>
        <v>36.16666666666666</v>
      </c>
      <c r="Z74" s="17">
        <f t="shared" si="55"/>
        <v>37.49999999999999</v>
      </c>
    </row>
    <row r="75" spans="1:26" s="18" customFormat="1" ht="12.75">
      <c r="A75" s="13" t="s">
        <v>47</v>
      </c>
      <c r="B75" s="16">
        <f aca="true" t="shared" si="56" ref="B75:Z75">SQRT(((B72)^2+(B73)^2))</f>
        <v>5.224659596685182</v>
      </c>
      <c r="C75" s="17">
        <f t="shared" si="56"/>
        <v>6.551195482246637</v>
      </c>
      <c r="D75" s="17">
        <f t="shared" si="56"/>
        <v>8.42112930445696</v>
      </c>
      <c r="E75" s="17">
        <f t="shared" si="56"/>
        <v>10.796125562464239</v>
      </c>
      <c r="F75" s="17">
        <f t="shared" si="56"/>
        <v>13.639824770440706</v>
      </c>
      <c r="G75" s="17">
        <f t="shared" si="56"/>
        <v>16.92693922505573</v>
      </c>
      <c r="H75" s="17">
        <f t="shared" si="56"/>
        <v>20.641281452468014</v>
      </c>
      <c r="I75" s="17">
        <f t="shared" si="56"/>
        <v>24.772601101941046</v>
      </c>
      <c r="J75" s="17">
        <f t="shared" si="56"/>
        <v>29.31430999333963</v>
      </c>
      <c r="K75" s="17">
        <f t="shared" si="56"/>
        <v>34.262073207758846</v>
      </c>
      <c r="L75" s="17">
        <f t="shared" si="56"/>
        <v>39.612965348489816</v>
      </c>
      <c r="M75" s="17">
        <f t="shared" si="56"/>
        <v>45.36496324964531</v>
      </c>
      <c r="N75" s="17">
        <f t="shared" si="56"/>
        <v>51.51663551288942</v>
      </c>
      <c r="O75" s="17">
        <f t="shared" si="56"/>
        <v>58.06694818350476</v>
      </c>
      <c r="P75" s="17">
        <f t="shared" si="56"/>
        <v>65.01514023254425</v>
      </c>
      <c r="Q75" s="17">
        <f t="shared" si="56"/>
        <v>72.36064192639527</v>
      </c>
      <c r="R75" s="17">
        <f t="shared" si="56"/>
        <v>80.10302014709849</v>
      </c>
      <c r="S75" s="17">
        <f t="shared" si="56"/>
        <v>88.24194102491818</v>
      </c>
      <c r="T75" s="17">
        <f t="shared" si="56"/>
        <v>96.77714392572113</v>
      </c>
      <c r="U75" s="17">
        <f t="shared" si="56"/>
        <v>105.70842303227069</v>
      </c>
      <c r="V75" s="17">
        <f t="shared" si="56"/>
        <v>115.03561409697907</v>
      </c>
      <c r="W75" s="17">
        <f t="shared" si="56"/>
        <v>124.75858477599293</v>
      </c>
      <c r="X75" s="17">
        <f t="shared" si="56"/>
        <v>134.87722748223172</v>
      </c>
      <c r="Y75" s="17">
        <f t="shared" si="56"/>
        <v>145.39145403580397</v>
      </c>
      <c r="Z75" s="17">
        <f t="shared" si="56"/>
        <v>156.3011916141396</v>
      </c>
    </row>
    <row r="76" spans="1:26" s="18" customFormat="1" ht="12.75">
      <c r="A76" s="13" t="s">
        <v>48</v>
      </c>
      <c r="B76" s="16">
        <f>SQRT((B75)^2-(B77)^2)</f>
        <v>3.3611111111111103</v>
      </c>
      <c r="C76" s="16">
        <f>SQRT((C75)^2-(C77)^2)</f>
        <v>5.188271604938272</v>
      </c>
      <c r="D76" s="17">
        <f aca="true" t="shared" si="57" ref="D76:Z76">SQRT((D75)^2-(D77)^2)</f>
        <v>7.410493827160492</v>
      </c>
      <c r="E76" s="17">
        <f t="shared" si="57"/>
        <v>10.027777777777775</v>
      </c>
      <c r="F76" s="17">
        <f t="shared" si="57"/>
        <v>13.040123456790118</v>
      </c>
      <c r="G76" s="17">
        <f t="shared" si="57"/>
        <v>16.447530864197528</v>
      </c>
      <c r="H76" s="17">
        <f t="shared" si="57"/>
        <v>20.25</v>
      </c>
      <c r="I76" s="17">
        <f t="shared" si="57"/>
        <v>24.447530864197528</v>
      </c>
      <c r="J76" s="17">
        <f t="shared" si="57"/>
        <v>29.04012345679012</v>
      </c>
      <c r="K76" s="17">
        <f t="shared" si="57"/>
        <v>34.02777777777777</v>
      </c>
      <c r="L76" s="17">
        <f t="shared" si="57"/>
        <v>39.41049382716049</v>
      </c>
      <c r="M76" s="17">
        <f t="shared" si="57"/>
        <v>45.18827160493826</v>
      </c>
      <c r="N76" s="17">
        <f t="shared" si="57"/>
        <v>51.3611111111111</v>
      </c>
      <c r="O76" s="17">
        <f t="shared" si="57"/>
        <v>57.92901234567898</v>
      </c>
      <c r="P76" s="17">
        <f t="shared" si="57"/>
        <v>64.89197530864193</v>
      </c>
      <c r="Q76" s="17">
        <f t="shared" si="57"/>
        <v>72.24999999999996</v>
      </c>
      <c r="R76" s="17">
        <f t="shared" si="57"/>
        <v>80.00308641975299</v>
      </c>
      <c r="S76" s="17">
        <f t="shared" si="57"/>
        <v>88.15123456790118</v>
      </c>
      <c r="T76" s="17">
        <f t="shared" si="57"/>
        <v>96.6944444444444</v>
      </c>
      <c r="U76" s="17">
        <f t="shared" si="57"/>
        <v>105.63271604938262</v>
      </c>
      <c r="V76" s="17">
        <f t="shared" si="57"/>
        <v>114.96604938271598</v>
      </c>
      <c r="W76" s="17">
        <f t="shared" si="57"/>
        <v>124.69444444444433</v>
      </c>
      <c r="X76" s="17">
        <f t="shared" si="57"/>
        <v>134.8179012345678</v>
      </c>
      <c r="Y76" s="17">
        <f t="shared" si="57"/>
        <v>145.33641975308632</v>
      </c>
      <c r="Z76" s="17">
        <f t="shared" si="57"/>
        <v>156.24999999999994</v>
      </c>
    </row>
    <row r="77" spans="1:26" s="18" customFormat="1" ht="12.75">
      <c r="A77" s="21" t="s">
        <v>49</v>
      </c>
      <c r="B77" s="22">
        <f aca="true" t="shared" si="58" ref="B77:Z77">ABS((((B70*B72)+(B71*B73))/B74))</f>
        <v>4.000000000000001</v>
      </c>
      <c r="C77" s="23">
        <f t="shared" si="58"/>
        <v>3.9999999999999996</v>
      </c>
      <c r="D77" s="23">
        <f t="shared" si="58"/>
        <v>3.999999999999999</v>
      </c>
      <c r="E77" s="23">
        <f t="shared" si="58"/>
        <v>4</v>
      </c>
      <c r="F77" s="23">
        <f t="shared" si="58"/>
        <v>4</v>
      </c>
      <c r="G77" s="23">
        <f t="shared" si="58"/>
        <v>3.9999999999999996</v>
      </c>
      <c r="H77" s="23">
        <f t="shared" si="58"/>
        <v>3.9999999999999982</v>
      </c>
      <c r="I77" s="23">
        <f t="shared" si="58"/>
        <v>4</v>
      </c>
      <c r="J77" s="23">
        <f t="shared" si="58"/>
        <v>3.9999999999999982</v>
      </c>
      <c r="K77" s="23">
        <f t="shared" si="58"/>
        <v>4.000000000000004</v>
      </c>
      <c r="L77" s="23">
        <f t="shared" si="58"/>
        <v>3.999999999999999</v>
      </c>
      <c r="M77" s="23">
        <f t="shared" si="58"/>
        <v>4.000000000000002</v>
      </c>
      <c r="N77" s="23">
        <f t="shared" si="58"/>
        <v>4.000000000000001</v>
      </c>
      <c r="O77" s="23">
        <f t="shared" si="58"/>
        <v>4.000000000000003</v>
      </c>
      <c r="P77" s="23">
        <f t="shared" si="58"/>
        <v>4.000000000000004</v>
      </c>
      <c r="Q77" s="23">
        <f t="shared" si="58"/>
        <v>3.9999999999999973</v>
      </c>
      <c r="R77" s="23">
        <f t="shared" si="58"/>
        <v>4.0000000000000036</v>
      </c>
      <c r="S77" s="23">
        <f t="shared" si="58"/>
        <v>4.000000000000001</v>
      </c>
      <c r="T77" s="23">
        <f t="shared" si="58"/>
        <v>3.999999999999997</v>
      </c>
      <c r="U77" s="23">
        <f t="shared" si="58"/>
        <v>3.999999999999985</v>
      </c>
      <c r="V77" s="23">
        <f t="shared" si="58"/>
        <v>4.0000000000000036</v>
      </c>
      <c r="W77" s="23">
        <f t="shared" si="58"/>
        <v>4.000000000000001</v>
      </c>
      <c r="X77" s="23">
        <f t="shared" si="58"/>
        <v>3.999999999999999</v>
      </c>
      <c r="Y77" s="23">
        <f t="shared" si="58"/>
        <v>3.999999999999997</v>
      </c>
      <c r="Z77" s="23">
        <f t="shared" si="58"/>
        <v>4.000000000000013</v>
      </c>
    </row>
    <row r="78" spans="1:26" s="17" customFormat="1" ht="12.75">
      <c r="A78" s="13" t="s">
        <v>55</v>
      </c>
      <c r="B78" s="17">
        <f aca="true" t="shared" si="59" ref="B78:Z78">B74^2/B76</f>
        <v>8.999999999999998</v>
      </c>
      <c r="C78" s="17">
        <f t="shared" si="59"/>
        <v>8.999999999999998</v>
      </c>
      <c r="D78" s="17">
        <f t="shared" si="59"/>
        <v>9</v>
      </c>
      <c r="E78" s="17">
        <f t="shared" si="59"/>
        <v>9</v>
      </c>
      <c r="F78" s="17">
        <f t="shared" si="59"/>
        <v>9.000000000000002</v>
      </c>
      <c r="G78" s="17">
        <f t="shared" si="59"/>
        <v>9.000000000000002</v>
      </c>
      <c r="H78" s="17">
        <f t="shared" si="59"/>
        <v>8.999999999999996</v>
      </c>
      <c r="I78" s="17">
        <f t="shared" si="59"/>
        <v>9.000000000000002</v>
      </c>
      <c r="J78" s="17">
        <f t="shared" si="59"/>
        <v>8.999999999999998</v>
      </c>
      <c r="K78" s="17">
        <f t="shared" si="59"/>
        <v>8.999999999999998</v>
      </c>
      <c r="L78" s="17">
        <f t="shared" si="59"/>
        <v>9</v>
      </c>
      <c r="M78" s="17">
        <f t="shared" si="59"/>
        <v>9</v>
      </c>
      <c r="N78" s="17">
        <f t="shared" si="59"/>
        <v>8.999999999999998</v>
      </c>
      <c r="O78" s="17">
        <f t="shared" si="59"/>
        <v>9.000000000000002</v>
      </c>
      <c r="P78" s="17">
        <f t="shared" si="59"/>
        <v>9</v>
      </c>
      <c r="Q78" s="17">
        <f t="shared" si="59"/>
        <v>8.999999999999998</v>
      </c>
      <c r="R78" s="17">
        <f t="shared" si="59"/>
        <v>9.000000000000004</v>
      </c>
      <c r="S78" s="17">
        <f t="shared" si="59"/>
        <v>9.000000000000002</v>
      </c>
      <c r="T78" s="17">
        <f t="shared" si="59"/>
        <v>9</v>
      </c>
      <c r="U78" s="17">
        <f t="shared" si="59"/>
        <v>9</v>
      </c>
      <c r="V78" s="17">
        <f t="shared" si="59"/>
        <v>9</v>
      </c>
      <c r="W78" s="17">
        <f t="shared" si="59"/>
        <v>9.000000000000002</v>
      </c>
      <c r="X78" s="17">
        <f t="shared" si="59"/>
        <v>8.999999999999998</v>
      </c>
      <c r="Y78" s="17">
        <f t="shared" si="59"/>
        <v>9.000000000000002</v>
      </c>
      <c r="Z78" s="17">
        <f t="shared" si="59"/>
        <v>9</v>
      </c>
    </row>
    <row r="79" spans="1:26" s="18" customFormat="1" ht="12.75">
      <c r="A79" s="24" t="s">
        <v>50</v>
      </c>
      <c r="B79" s="25">
        <f aca="true" t="shared" si="60" ref="B79:Z79">B68-$I$5</f>
        <v>-4.314829847437828</v>
      </c>
      <c r="C79" s="26">
        <f t="shared" si="60"/>
        <v>-5.991055359566502</v>
      </c>
      <c r="D79" s="26">
        <f t="shared" si="60"/>
        <v>-7.603111182725353</v>
      </c>
      <c r="E79" s="26">
        <f t="shared" si="60"/>
        <v>-8.747441112269815</v>
      </c>
      <c r="F79" s="26">
        <f t="shared" si="60"/>
        <v>-8.913095341186885</v>
      </c>
      <c r="G79" s="26">
        <f t="shared" si="60"/>
        <v>-7.601267805308574</v>
      </c>
      <c r="H79" s="26">
        <f t="shared" si="60"/>
        <v>-4.553538847486358</v>
      </c>
      <c r="I79" s="26">
        <f t="shared" si="60"/>
        <v>-0.052111368901769595</v>
      </c>
      <c r="J79" s="26">
        <f t="shared" si="60"/>
        <v>4.843678138410574</v>
      </c>
      <c r="K79" s="26">
        <f t="shared" si="60"/>
        <v>8.361130511436855</v>
      </c>
      <c r="L79" s="26">
        <f t="shared" si="60"/>
        <v>8.614395137665454</v>
      </c>
      <c r="M79" s="26">
        <f t="shared" si="60"/>
        <v>4.740885163163476</v>
      </c>
      <c r="N79" s="26">
        <f t="shared" si="60"/>
        <v>-1.9360798927903247</v>
      </c>
      <c r="O79" s="26">
        <f t="shared" si="60"/>
        <v>-7.751606842591983</v>
      </c>
      <c r="P79" s="26">
        <f t="shared" si="60"/>
        <v>-8.492637237421569</v>
      </c>
      <c r="Q79" s="26">
        <f t="shared" si="60"/>
        <v>-2.7769377759193716</v>
      </c>
      <c r="R79" s="26">
        <f t="shared" si="60"/>
        <v>5.485779705497919</v>
      </c>
      <c r="S79" s="26">
        <f t="shared" si="60"/>
        <v>8.952124650270513</v>
      </c>
      <c r="T79" s="26">
        <f t="shared" si="60"/>
        <v>3.502310787129197</v>
      </c>
      <c r="U79" s="26">
        <f t="shared" si="60"/>
        <v>-5.918070377493386</v>
      </c>
      <c r="V79" s="26">
        <f t="shared" si="60"/>
        <v>-8.561478117685475</v>
      </c>
      <c r="W79" s="26">
        <f t="shared" si="60"/>
        <v>-0.371563779138107</v>
      </c>
      <c r="X79" s="26">
        <f t="shared" si="60"/>
        <v>8.464612212006244</v>
      </c>
      <c r="Y79" s="26">
        <f t="shared" si="60"/>
        <v>5.101391862680977</v>
      </c>
      <c r="Z79" s="26">
        <f t="shared" si="60"/>
        <v>-6.210430820497333</v>
      </c>
    </row>
    <row r="80" spans="1:26" s="18" customFormat="1" ht="12.75">
      <c r="A80" s="13" t="s">
        <v>51</v>
      </c>
      <c r="B80" s="16">
        <f aca="true" t="shared" si="61" ref="B80:Z80">B69-$K$5</f>
        <v>-1.101756942986647</v>
      </c>
      <c r="C80" s="17">
        <f t="shared" si="61"/>
        <v>-2.2838064591161853</v>
      </c>
      <c r="D80" s="17">
        <f t="shared" si="61"/>
        <v>-4.1841199824832955</v>
      </c>
      <c r="E80" s="17">
        <f t="shared" si="61"/>
        <v>-6.882861840273094</v>
      </c>
      <c r="F80" s="17">
        <f t="shared" si="61"/>
        <v>-10.247690441941689</v>
      </c>
      <c r="G80" s="17">
        <f t="shared" si="61"/>
        <v>-13.818789033769727</v>
      </c>
      <c r="H80" s="17">
        <f t="shared" si="61"/>
        <v>-16.763071812396987</v>
      </c>
      <c r="I80" s="17">
        <f t="shared" si="61"/>
        <v>-17.99984913235945</v>
      </c>
      <c r="J80" s="17">
        <f t="shared" si="61"/>
        <v>-16.58543222838906</v>
      </c>
      <c r="K80" s="17">
        <f t="shared" si="61"/>
        <v>-12.330389852662844</v>
      </c>
      <c r="L80" s="17">
        <f t="shared" si="61"/>
        <v>-6.393815737104173</v>
      </c>
      <c r="M80" s="17">
        <f t="shared" si="61"/>
        <v>-1.3499014470598851</v>
      </c>
      <c r="N80" s="17">
        <f t="shared" si="61"/>
        <v>-0.21071136844778238</v>
      </c>
      <c r="O80" s="17">
        <f t="shared" si="61"/>
        <v>-4.426971314557369</v>
      </c>
      <c r="P80" s="17">
        <f t="shared" si="61"/>
        <v>-11.979112746030356</v>
      </c>
      <c r="Q80" s="17">
        <f t="shared" si="61"/>
        <v>-17.56087709225357</v>
      </c>
      <c r="R80" s="17">
        <f t="shared" si="61"/>
        <v>-16.134859565734082</v>
      </c>
      <c r="S80" s="17">
        <f t="shared" si="61"/>
        <v>-8.07292705463967</v>
      </c>
      <c r="T80" s="17">
        <f t="shared" si="61"/>
        <v>-0.7094138234767442</v>
      </c>
      <c r="U80" s="17">
        <f t="shared" si="61"/>
        <v>-2.2194068838312297</v>
      </c>
      <c r="V80" s="17">
        <f t="shared" si="61"/>
        <v>-11.775084222216103</v>
      </c>
      <c r="W80" s="17">
        <f t="shared" si="61"/>
        <v>-17.992326748847187</v>
      </c>
      <c r="X80" s="17">
        <f t="shared" si="61"/>
        <v>-12.057832582133086</v>
      </c>
      <c r="Y80" s="17">
        <f t="shared" si="61"/>
        <v>-1.585433184374672</v>
      </c>
      <c r="Z80" s="17">
        <f t="shared" si="61"/>
        <v>-2.4861264194170296</v>
      </c>
    </row>
    <row r="81" s="18" customFormat="1" ht="12.75"/>
    <row r="82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/>
    <row r="170" s="18" customFormat="1" ht="12.75"/>
    <row r="171" s="18" customFormat="1" ht="12.75"/>
    <row r="172" s="18" customFormat="1" ht="12.75"/>
    <row r="173" s="18" customFormat="1" ht="12.75"/>
    <row r="174" s="18" customFormat="1" ht="12.75"/>
    <row r="175" s="18" customFormat="1" ht="12.75"/>
    <row r="176" s="18" customFormat="1" ht="12.75"/>
    <row r="177" s="18" customFormat="1" ht="12.75"/>
    <row r="178" s="18" customFormat="1" ht="12.75"/>
    <row r="179" s="18" customFormat="1" ht="12.75"/>
  </sheetData>
  <mergeCells count="2">
    <mergeCell ref="H1:K1"/>
    <mergeCell ref="A1:F1"/>
  </mergeCells>
  <printOptions/>
  <pageMargins left="0.75" right="0.75" top="1" bottom="1" header="0.5" footer="0.5"/>
  <pageSetup horizontalDpi="300" verticalDpi="300" orientation="portrait" paperSize="9" r:id="rId2"/>
  <ignoredErrors>
    <ignoredError sqref="C12 B27:Z2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71"/>
  <sheetViews>
    <sheetView tabSelected="1" workbookViewId="0" topLeftCell="A73">
      <selection activeCell="K96" sqref="K95:K96"/>
    </sheetView>
  </sheetViews>
  <sheetFormatPr defaultColWidth="9.00390625" defaultRowHeight="12.75"/>
  <sheetData>
    <row r="2" ht="12.75">
      <c r="B2" s="8" t="s">
        <v>56</v>
      </c>
    </row>
    <row r="4" spans="2:8" ht="12.75">
      <c r="B4" s="1"/>
      <c r="C4" s="1"/>
      <c r="D4" s="1"/>
      <c r="E4" s="1"/>
      <c r="F4" s="1"/>
      <c r="G4" s="1"/>
      <c r="H4" s="8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7" spans="2:7" ht="12.75">
      <c r="B7" s="1"/>
      <c r="C7" s="1"/>
      <c r="D7" s="1"/>
      <c r="E7" s="1"/>
      <c r="F7" s="1"/>
      <c r="G7" s="1"/>
    </row>
    <row r="8" spans="2:7" ht="12.75">
      <c r="B8" s="1"/>
      <c r="C8" s="1"/>
      <c r="D8" s="1"/>
      <c r="E8" s="1"/>
      <c r="F8" s="1"/>
      <c r="G8" s="1"/>
    </row>
    <row r="9" spans="2:7" ht="12.75">
      <c r="B9" s="1"/>
      <c r="C9" s="1"/>
      <c r="D9" s="1"/>
      <c r="E9" s="1"/>
      <c r="F9" s="1"/>
      <c r="G9" s="1"/>
    </row>
    <row r="10" spans="2:7" ht="12.75">
      <c r="B10" s="1"/>
      <c r="C10" s="1"/>
      <c r="D10" s="1"/>
      <c r="E10" s="1"/>
      <c r="F10" s="1"/>
      <c r="G10" s="1"/>
    </row>
    <row r="11" spans="2:7" ht="12.75">
      <c r="B11" s="1"/>
      <c r="C11" s="1"/>
      <c r="D11" s="1"/>
      <c r="E11" s="1"/>
      <c r="F11" s="1"/>
      <c r="G11" s="1"/>
    </row>
    <row r="12" spans="2:7" ht="12.75">
      <c r="B12" s="1"/>
      <c r="C12" s="1"/>
      <c r="D12" s="1"/>
      <c r="E12" s="1"/>
      <c r="F12" s="1"/>
      <c r="G12" s="1"/>
    </row>
    <row r="15" spans="1:26" s="32" customFormat="1" ht="12.7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7" ht="12.75">
      <c r="A17" s="8" t="s">
        <v>57</v>
      </c>
    </row>
    <row r="19" spans="1:26" s="29" customFormat="1" ht="12.75">
      <c r="A19" s="29" t="s">
        <v>40</v>
      </c>
      <c r="B19" s="29">
        <v>13</v>
      </c>
      <c r="C19" s="29">
        <v>13</v>
      </c>
      <c r="D19" s="29">
        <v>13</v>
      </c>
      <c r="E19" s="29">
        <v>13</v>
      </c>
      <c r="F19" s="29">
        <v>13</v>
      </c>
      <c r="G19" s="29">
        <v>13</v>
      </c>
      <c r="H19" s="29">
        <v>13</v>
      </c>
      <c r="I19" s="29">
        <v>13</v>
      </c>
      <c r="J19" s="29">
        <v>13</v>
      </c>
      <c r="K19" s="29">
        <v>13</v>
      </c>
      <c r="L19" s="29">
        <v>13</v>
      </c>
      <c r="M19" s="29">
        <v>13</v>
      </c>
      <c r="N19" s="29">
        <v>13</v>
      </c>
      <c r="O19" s="29">
        <v>13</v>
      </c>
      <c r="P19" s="29">
        <v>13</v>
      </c>
      <c r="Q19" s="29">
        <v>13</v>
      </c>
      <c r="R19" s="29">
        <v>13</v>
      </c>
      <c r="S19" s="29">
        <v>13</v>
      </c>
      <c r="T19" s="29">
        <v>13</v>
      </c>
      <c r="U19" s="29">
        <v>13</v>
      </c>
      <c r="V19" s="29">
        <v>13</v>
      </c>
      <c r="W19" s="29">
        <v>13</v>
      </c>
      <c r="X19" s="29">
        <v>13</v>
      </c>
      <c r="Y19" s="29">
        <v>13</v>
      </c>
      <c r="Z19" s="29">
        <v>13</v>
      </c>
    </row>
    <row r="20" spans="1:26" s="29" customFormat="1" ht="12.75">
      <c r="A20" s="29" t="s">
        <v>41</v>
      </c>
      <c r="B20" s="29">
        <v>-5</v>
      </c>
      <c r="C20" s="29">
        <v>-5.944444444444443</v>
      </c>
      <c r="D20" s="29">
        <v>-6.944444444444443</v>
      </c>
      <c r="E20" s="29">
        <v>-8</v>
      </c>
      <c r="F20" s="29">
        <v>-9.111111111111107</v>
      </c>
      <c r="G20" s="29">
        <v>-10.277777777777771</v>
      </c>
      <c r="H20" s="29">
        <v>-11.5</v>
      </c>
      <c r="I20" s="29">
        <v>-12.777777777777771</v>
      </c>
      <c r="J20" s="29">
        <v>-14.1111111111111</v>
      </c>
      <c r="K20" s="29">
        <v>-15.5</v>
      </c>
      <c r="L20" s="29">
        <v>-16.944444444444432</v>
      </c>
      <c r="M20" s="29">
        <v>-18.44444444444443</v>
      </c>
      <c r="N20" s="29">
        <v>-20</v>
      </c>
      <c r="O20" s="29">
        <v>-21.6111111111111</v>
      </c>
      <c r="P20" s="29">
        <v>-23.277777777777764</v>
      </c>
      <c r="Q20" s="29">
        <v>-25</v>
      </c>
      <c r="R20" s="29">
        <v>-26.77777777777777</v>
      </c>
      <c r="S20" s="29">
        <v>-28.611111111111107</v>
      </c>
      <c r="T20" s="29">
        <v>-30.5</v>
      </c>
      <c r="U20" s="29">
        <v>-32.44444444444444</v>
      </c>
      <c r="V20" s="29">
        <v>-34.44444444444445</v>
      </c>
      <c r="W20" s="29">
        <v>-36.5</v>
      </c>
      <c r="X20" s="29">
        <v>-38.61111111111112</v>
      </c>
      <c r="Y20" s="29">
        <v>-40.77777777777779</v>
      </c>
      <c r="Z20" s="29">
        <v>-43</v>
      </c>
    </row>
    <row r="21" spans="1:26" s="29" customFormat="1" ht="12.75">
      <c r="A21" s="29" t="s">
        <v>42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</row>
    <row r="22" spans="1:26" s="29" customFormat="1" ht="12.75">
      <c r="A22" s="29" t="s">
        <v>43</v>
      </c>
      <c r="B22" s="29">
        <v>11</v>
      </c>
      <c r="C22" s="29">
        <v>11.666666666666666</v>
      </c>
      <c r="D22" s="29">
        <v>12.333333333333332</v>
      </c>
      <c r="E22" s="29">
        <v>13</v>
      </c>
      <c r="F22" s="29">
        <v>13.666666666666664</v>
      </c>
      <c r="G22" s="29">
        <v>14.33333333333333</v>
      </c>
      <c r="H22" s="29">
        <v>15</v>
      </c>
      <c r="I22" s="29">
        <v>15.666666666666663</v>
      </c>
      <c r="J22" s="29">
        <v>16.33333333333333</v>
      </c>
      <c r="K22" s="29">
        <v>17</v>
      </c>
      <c r="L22" s="29">
        <v>17.66666666666666</v>
      </c>
      <c r="M22" s="29">
        <v>18.33333333333333</v>
      </c>
      <c r="N22" s="29">
        <v>19</v>
      </c>
      <c r="O22" s="29">
        <v>19.66666666666666</v>
      </c>
      <c r="P22" s="29">
        <v>20.33333333333333</v>
      </c>
      <c r="Q22" s="29">
        <v>21</v>
      </c>
      <c r="R22" s="29">
        <v>21.666666666666664</v>
      </c>
      <c r="S22" s="29">
        <v>22.333333333333332</v>
      </c>
      <c r="T22" s="29">
        <v>23</v>
      </c>
      <c r="U22" s="29">
        <v>23.666666666666668</v>
      </c>
      <c r="V22" s="29">
        <v>24.333333333333336</v>
      </c>
      <c r="W22" s="29">
        <v>25</v>
      </c>
      <c r="X22" s="29">
        <v>25.66666666666667</v>
      </c>
      <c r="Y22" s="29">
        <v>26.33333333333334</v>
      </c>
      <c r="Z22" s="29">
        <v>27</v>
      </c>
    </row>
    <row r="23" spans="1:26" s="29" customFormat="1" ht="12.75">
      <c r="A23" s="29" t="s">
        <v>44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</row>
    <row r="24" spans="1:26" s="29" customFormat="1" ht="12.75">
      <c r="A24" s="29" t="s">
        <v>45</v>
      </c>
      <c r="B24" s="29">
        <v>8</v>
      </c>
      <c r="C24" s="29">
        <v>8</v>
      </c>
      <c r="D24" s="29">
        <v>8</v>
      </c>
      <c r="E24" s="29">
        <v>8</v>
      </c>
      <c r="F24" s="29">
        <v>8</v>
      </c>
      <c r="G24" s="29">
        <v>8</v>
      </c>
      <c r="H24" s="29">
        <v>8</v>
      </c>
      <c r="I24" s="29">
        <v>8</v>
      </c>
      <c r="J24" s="29">
        <v>8</v>
      </c>
      <c r="K24" s="29">
        <v>8</v>
      </c>
      <c r="L24" s="29">
        <v>8</v>
      </c>
      <c r="M24" s="29">
        <v>8</v>
      </c>
      <c r="N24" s="29">
        <v>8</v>
      </c>
      <c r="O24" s="29">
        <v>8</v>
      </c>
      <c r="P24" s="29">
        <v>8</v>
      </c>
      <c r="Q24" s="29">
        <v>8</v>
      </c>
      <c r="R24" s="29">
        <v>8</v>
      </c>
      <c r="S24" s="29">
        <v>8</v>
      </c>
      <c r="T24" s="29">
        <v>8</v>
      </c>
      <c r="U24" s="29">
        <v>8</v>
      </c>
      <c r="V24" s="29">
        <v>8</v>
      </c>
      <c r="W24" s="29">
        <v>8</v>
      </c>
      <c r="X24" s="29">
        <v>8</v>
      </c>
      <c r="Y24" s="29">
        <v>8</v>
      </c>
      <c r="Z24" s="29">
        <v>8</v>
      </c>
    </row>
    <row r="25" spans="3:8" ht="12.75">
      <c r="C25" s="1"/>
      <c r="D25" s="1"/>
      <c r="E25" s="1"/>
      <c r="F25" s="1"/>
      <c r="G25" s="1"/>
      <c r="H25" s="1"/>
    </row>
    <row r="26" spans="3:8" ht="12.75">
      <c r="C26" s="1"/>
      <c r="D26" s="1"/>
      <c r="E26" s="1"/>
      <c r="F26" s="1"/>
      <c r="G26" s="1"/>
      <c r="H26" s="1"/>
    </row>
    <row r="27" spans="3:8" ht="12.75">
      <c r="C27" s="1"/>
      <c r="D27" s="1"/>
      <c r="E27" s="1"/>
      <c r="F27" s="1"/>
      <c r="G27" s="1"/>
      <c r="H27" s="1"/>
    </row>
    <row r="28" spans="3:8" ht="12.75">
      <c r="C28" s="1"/>
      <c r="D28" s="1"/>
      <c r="E28" s="1"/>
      <c r="F28" s="1"/>
      <c r="G28" s="1"/>
      <c r="H28" s="1"/>
    </row>
    <row r="65" ht="12.75">
      <c r="A65" s="8" t="s">
        <v>58</v>
      </c>
    </row>
    <row r="67" spans="1:26" s="29" customFormat="1" ht="12.75">
      <c r="A67" s="29" t="s">
        <v>40</v>
      </c>
      <c r="B67" s="29">
        <v>4.0150300803756735</v>
      </c>
      <c r="C67" s="29">
        <v>4.02249037332397</v>
      </c>
      <c r="D67" s="29">
        <v>4.191422255823317</v>
      </c>
      <c r="E67" s="29">
        <v>4.544215439045908</v>
      </c>
      <c r="F67" s="29">
        <v>5.09724461374656</v>
      </c>
      <c r="G67" s="29">
        <v>5.857942076279501</v>
      </c>
      <c r="H67" s="29">
        <v>6.821736435289303</v>
      </c>
      <c r="I67" s="29">
        <v>7.9691466582021295</v>
      </c>
      <c r="J67" s="29">
        <v>9.263418011978258</v>
      </c>
      <c r="K67" s="29">
        <v>10.64917080718064</v>
      </c>
      <c r="L67" s="29">
        <v>12.052584516628883</v>
      </c>
      <c r="M67" s="29">
        <v>13.383634927412684</v>
      </c>
      <c r="N67" s="29">
        <v>14.540814971847556</v>
      </c>
      <c r="O67" s="29">
        <v>15.41857784849688</v>
      </c>
      <c r="P67" s="29">
        <v>15.917429743613603</v>
      </c>
      <c r="Q67" s="29">
        <v>15.956170855600917</v>
      </c>
      <c r="R67" s="29">
        <v>15.485263701181331</v>
      </c>
      <c r="S67" s="29">
        <v>14.499754107193464</v>
      </c>
      <c r="T67" s="29">
        <v>13.049674464995551</v>
      </c>
      <c r="U67" s="29">
        <v>11.245543456778952</v>
      </c>
      <c r="V67" s="29">
        <v>9.256582807589863</v>
      </c>
      <c r="W67" s="29">
        <v>7.29973555731628</v>
      </c>
      <c r="X67" s="29">
        <v>5.618587189199809</v>
      </c>
      <c r="Y67" s="29">
        <v>4.452872241266788</v>
      </c>
      <c r="Z67" s="29">
        <v>4.001279011514672</v>
      </c>
    </row>
    <row r="68" spans="1:26" s="29" customFormat="1" ht="12.75">
      <c r="A68" s="29" t="s">
        <v>41</v>
      </c>
      <c r="B68" s="29">
        <v>10.424423210006218</v>
      </c>
      <c r="C68" s="29">
        <v>9.480982983905745</v>
      </c>
      <c r="D68" s="29">
        <v>8.496529152309453</v>
      </c>
      <c r="E68" s="29">
        <v>7.503118980717149</v>
      </c>
      <c r="F68" s="29">
        <v>6.541244498007574</v>
      </c>
      <c r="G68" s="29">
        <v>5.659106525547508</v>
      </c>
      <c r="H68" s="29">
        <v>4.910929287852992</v>
      </c>
      <c r="I68" s="29">
        <v>4.354148894621075</v>
      </c>
      <c r="J68" s="29">
        <v>4.045384397383661</v>
      </c>
      <c r="K68" s="29">
        <v>4.035221943516722</v>
      </c>
      <c r="L68" s="29">
        <v>4.362013054103851</v>
      </c>
      <c r="M68" s="29">
        <v>5.045101950797276</v>
      </c>
      <c r="N68" s="29">
        <v>6.078138274818315</v>
      </c>
      <c r="O68" s="29">
        <v>7.423371563500294</v>
      </c>
      <c r="P68" s="29">
        <v>9.008019541827034</v>
      </c>
      <c r="Q68" s="29">
        <v>10.723898293194722</v>
      </c>
      <c r="R68" s="29">
        <v>12.431436227521193</v>
      </c>
      <c r="S68" s="29">
        <v>13.968905765421441</v>
      </c>
      <c r="T68" s="29">
        <v>15.167154502969126</v>
      </c>
      <c r="U68" s="29">
        <v>15.86929480408636</v>
      </c>
      <c r="V68" s="29">
        <v>15.953766108777621</v>
      </c>
      <c r="W68" s="29">
        <v>15.358038068134453</v>
      </c>
      <c r="X68" s="29">
        <v>14.099173304625698</v>
      </c>
      <c r="Y68" s="29">
        <v>12.286782374492914</v>
      </c>
      <c r="Z68" s="29">
        <v>10.123881000583665</v>
      </c>
    </row>
    <row r="69" spans="1:26" s="29" customFormat="1" ht="12.75">
      <c r="A69" s="29" t="s">
        <v>42</v>
      </c>
      <c r="B69" s="29">
        <v>-0.7781092183447319</v>
      </c>
      <c r="C69" s="29">
        <v>1.0091997535166055</v>
      </c>
      <c r="D69" s="29">
        <v>3.0904678535861225</v>
      </c>
      <c r="E69" s="29">
        <v>5.409908875112843</v>
      </c>
      <c r="F69" s="29">
        <v>7.87827642120497</v>
      </c>
      <c r="G69" s="29">
        <v>10.36991218896984</v>
      </c>
      <c r="H69" s="29">
        <v>12.722676780367516</v>
      </c>
      <c r="I69" s="29">
        <v>14.741944552933854</v>
      </c>
      <c r="J69" s="29">
        <v>16.209786918233362</v>
      </c>
      <c r="K69" s="29">
        <v>16.90020449336928</v>
      </c>
      <c r="L69" s="29">
        <v>16.600739340694208</v>
      </c>
      <c r="M69" s="29">
        <v>15.139966261452763</v>
      </c>
      <c r="N69" s="29">
        <v>12.419228796408667</v>
      </c>
      <c r="O69" s="29">
        <v>8.445615430749035</v>
      </c>
      <c r="P69" s="29">
        <v>3.361711552697274</v>
      </c>
      <c r="Q69" s="29">
        <v>-2.533644026181529</v>
      </c>
      <c r="R69" s="29">
        <v>-8.780186377159861</v>
      </c>
      <c r="S69" s="29">
        <v>-14.773149237957584</v>
      </c>
      <c r="T69" s="29">
        <v>-19.80742559471498</v>
      </c>
      <c r="U69" s="29">
        <v>-23.151107282785087</v>
      </c>
      <c r="V69" s="29">
        <v>-24.14582921893147</v>
      </c>
      <c r="W69" s="29">
        <v>-22.32515861722689</v>
      </c>
      <c r="X69" s="29">
        <v>-17.535352469787714</v>
      </c>
      <c r="Y69" s="29">
        <v>-10.036433754718903</v>
      </c>
      <c r="Z69" s="29">
        <v>-0.5574645026264958</v>
      </c>
    </row>
    <row r="70" spans="1:26" s="29" customFormat="1" ht="12.75">
      <c r="A70" s="29" t="s">
        <v>43</v>
      </c>
      <c r="B70" s="29">
        <v>-10.972444852644598</v>
      </c>
      <c r="C70" s="29">
        <v>-11.622935385203391</v>
      </c>
      <c r="D70" s="29">
        <v>-11.939854251918735</v>
      </c>
      <c r="E70" s="29">
        <v>11.820866548733864</v>
      </c>
      <c r="F70" s="29">
        <v>11.167387268688389</v>
      </c>
      <c r="G70" s="29">
        <v>9.894916151110078</v>
      </c>
      <c r="H70" s="29">
        <v>7.945658911776741</v>
      </c>
      <c r="I70" s="29">
        <v>5.302783725805549</v>
      </c>
      <c r="J70" s="29">
        <v>2.005139856281408</v>
      </c>
      <c r="K70" s="29">
        <v>-1.8393172870118117</v>
      </c>
      <c r="L70" s="29">
        <v>-6.043721076740596</v>
      </c>
      <c r="M70" s="29">
        <v>-10.338884500427643</v>
      </c>
      <c r="N70" s="29">
        <v>-14.379247410850594</v>
      </c>
      <c r="O70" s="29">
        <v>-17.76089405896199</v>
      </c>
      <c r="P70" s="29">
        <v>-20.05351190891276</v>
      </c>
      <c r="Q70" s="29">
        <v>-20.846597994603208</v>
      </c>
      <c r="R70" s="29">
        <v>-19.80789669871036</v>
      </c>
      <c r="S70" s="29">
        <v>-16.749084732331227</v>
      </c>
      <c r="T70" s="29">
        <v>-11.690418782482942</v>
      </c>
      <c r="U70" s="29">
        <v>-4.912976968405865</v>
      </c>
      <c r="V70" s="29">
        <v>3.014969724774443</v>
      </c>
      <c r="W70" s="29">
        <v>11.251101844515501</v>
      </c>
      <c r="X70" s="29">
        <v>18.742710357311932</v>
      </c>
      <c r="Y70" s="29">
        <v>24.345727385551328</v>
      </c>
      <c r="Z70" s="29">
        <v>26.99424444818398</v>
      </c>
    </row>
    <row r="71" spans="1:26" s="29" customFormat="1" ht="12.75">
      <c r="A71" s="29" t="s">
        <v>44</v>
      </c>
      <c r="B71" s="29">
        <v>19.550251283173473</v>
      </c>
      <c r="C71" s="29">
        <v>23.292174826021153</v>
      </c>
      <c r="D71" s="29">
        <v>26.547661536975905</v>
      </c>
      <c r="E71" s="29">
        <v>28.94105221463384</v>
      </c>
      <c r="F71" s="29">
        <v>30.04850055911345</v>
      </c>
      <c r="G71" s="29">
        <v>29.425713215810728</v>
      </c>
      <c r="H71" s="29">
        <v>26.649574895637862</v>
      </c>
      <c r="I71" s="29">
        <v>21.373958980108604</v>
      </c>
      <c r="J71" s="29">
        <v>13.397923745587837</v>
      </c>
      <c r="K71" s="29">
        <v>2.7416384287775735</v>
      </c>
      <c r="L71" s="29">
        <v>-10.278085020319104</v>
      </c>
      <c r="M71" s="29">
        <v>-24.984505241258603</v>
      </c>
      <c r="N71" s="29">
        <v>-40.30513450078462</v>
      </c>
      <c r="O71" s="29">
        <v>-54.780759277931345</v>
      </c>
      <c r="P71" s="29">
        <v>-66.63648308041815</v>
      </c>
      <c r="Q71" s="29">
        <v>-73.92829070537084</v>
      </c>
      <c r="R71" s="29">
        <v>-74.77043082648233</v>
      </c>
      <c r="S71" s="29">
        <v>-67.63568974646148</v>
      </c>
      <c r="T71" s="29">
        <v>-51.702811336810115</v>
      </c>
      <c r="U71" s="29">
        <v>-27.204691114160504</v>
      </c>
      <c r="V71" s="29">
        <v>4.2890224054373025</v>
      </c>
      <c r="W71" s="29">
        <v>39.73554026130199</v>
      </c>
      <c r="X71" s="29">
        <v>74.71158545566678</v>
      </c>
      <c r="Y71" s="29">
        <v>103.80164924837362</v>
      </c>
      <c r="Z71" s="29">
        <v>121.30892534938305</v>
      </c>
    </row>
    <row r="72" spans="1:26" s="29" customFormat="1" ht="12.75">
      <c r="A72" s="29" t="s">
        <v>45</v>
      </c>
      <c r="B72" s="29">
        <v>-9.406493459797776</v>
      </c>
      <c r="C72" s="29">
        <v>-6.007679981507973</v>
      </c>
      <c r="D72" s="29">
        <v>-1.3921419598641025</v>
      </c>
      <c r="E72" s="29">
        <v>4.447089814805704</v>
      </c>
      <c r="F72" s="29">
        <v>11.407955777740064</v>
      </c>
      <c r="G72" s="29">
        <v>19.249824108689502</v>
      </c>
      <c r="H72" s="29">
        <v>27.569007197971196</v>
      </c>
      <c r="I72" s="29">
        <v>35.785050765819</v>
      </c>
      <c r="J72" s="29">
        <v>43.14453284893959</v>
      </c>
      <c r="K72" s="29">
        <v>48.749473807453796</v>
      </c>
      <c r="L72" s="29">
        <v>51.61673408088255</v>
      </c>
      <c r="M72" s="29">
        <v>50.7725212576559</v>
      </c>
      <c r="N72" s="29">
        <v>45.381977817757516</v>
      </c>
      <c r="O72" s="29">
        <v>34.90762104322878</v>
      </c>
      <c r="P72" s="29">
        <v>19.28237325340334</v>
      </c>
      <c r="Q72" s="29">
        <v>-0.9261929508341264</v>
      </c>
      <c r="R72" s="29">
        <v>-24.392543649279943</v>
      </c>
      <c r="S72" s="29">
        <v>-48.989272242806386</v>
      </c>
      <c r="T72" s="29">
        <v>-71.8622321597467</v>
      </c>
      <c r="U72" s="29">
        <v>-89.65753189528037</v>
      </c>
      <c r="V72" s="29">
        <v>-98.91597475554671</v>
      </c>
      <c r="W72" s="29">
        <v>-96.62184682869035</v>
      </c>
      <c r="X72" s="29">
        <v>-80.85422486849215</v>
      </c>
      <c r="Y72" s="29">
        <v>-51.44496293513281</v>
      </c>
      <c r="Z72" s="29">
        <v>-10.506884913133002</v>
      </c>
    </row>
    <row r="112" ht="12.75">
      <c r="A112" s="8" t="s">
        <v>59</v>
      </c>
    </row>
    <row r="114" spans="1:26" s="29" customFormat="1" ht="12.75">
      <c r="A114" s="29" t="s">
        <v>40</v>
      </c>
      <c r="B114" s="29">
        <v>7.007515040187837</v>
      </c>
      <c r="C114" s="29">
        <v>7.011245186661985</v>
      </c>
      <c r="D114" s="29">
        <v>7.095711127911659</v>
      </c>
      <c r="E114" s="29">
        <v>7.272107719522954</v>
      </c>
      <c r="F114" s="29">
        <v>7.5486223068732805</v>
      </c>
      <c r="G114" s="29">
        <v>7.928971038139751</v>
      </c>
      <c r="H114" s="29">
        <v>8.410868217644651</v>
      </c>
      <c r="I114" s="29">
        <v>8.984573329101064</v>
      </c>
      <c r="J114" s="29">
        <v>9.63170900598913</v>
      </c>
      <c r="K114" s="29">
        <v>10.32458540359032</v>
      </c>
      <c r="L114" s="29">
        <v>11.026292258314442</v>
      </c>
      <c r="M114" s="29">
        <v>11.691817463706341</v>
      </c>
      <c r="N114" s="29">
        <v>12.270407485923778</v>
      </c>
      <c r="O114" s="29">
        <v>12.70928892424844</v>
      </c>
      <c r="P114" s="29">
        <v>12.958714871806801</v>
      </c>
      <c r="Q114" s="29">
        <v>12.978085427800458</v>
      </c>
      <c r="R114" s="29">
        <v>12.742631850590666</v>
      </c>
      <c r="S114" s="29">
        <v>12.249877053596732</v>
      </c>
      <c r="T114" s="29">
        <v>11.524837232497775</v>
      </c>
      <c r="U114" s="29">
        <v>10.622771728389475</v>
      </c>
      <c r="V114" s="29">
        <v>9.628291403794933</v>
      </c>
      <c r="W114" s="29">
        <v>8.64986777865814</v>
      </c>
      <c r="X114" s="29">
        <v>7.809293594599905</v>
      </c>
      <c r="Y114" s="29">
        <v>7.2264361206333945</v>
      </c>
      <c r="Z114" s="29">
        <v>7.000639505757336</v>
      </c>
    </row>
    <row r="115" spans="1:26" s="29" customFormat="1" ht="12.75">
      <c r="A115" s="29" t="s">
        <v>41</v>
      </c>
      <c r="B115" s="29">
        <v>10.212211605003109</v>
      </c>
      <c r="C115" s="29">
        <v>9.740491491952874</v>
      </c>
      <c r="D115" s="29">
        <v>9.248264576154726</v>
      </c>
      <c r="E115" s="29">
        <v>8.751559490358574</v>
      </c>
      <c r="F115" s="29">
        <v>8.270622249003786</v>
      </c>
      <c r="G115" s="29">
        <v>7.829553262773754</v>
      </c>
      <c r="H115" s="29">
        <v>7.455464643926496</v>
      </c>
      <c r="I115" s="29">
        <v>7.177074447310538</v>
      </c>
      <c r="J115" s="29">
        <v>7.02269219869183</v>
      </c>
      <c r="K115" s="29">
        <v>7.01761097175836</v>
      </c>
      <c r="L115" s="29">
        <v>7.181006527051926</v>
      </c>
      <c r="M115" s="29">
        <v>7.522550975398638</v>
      </c>
      <c r="N115" s="29">
        <v>8.039069137409157</v>
      </c>
      <c r="O115" s="29">
        <v>8.711685781750147</v>
      </c>
      <c r="P115" s="29">
        <v>9.504009770913516</v>
      </c>
      <c r="Q115" s="29">
        <v>10.361949146597361</v>
      </c>
      <c r="R115" s="29">
        <v>11.215718113760596</v>
      </c>
      <c r="S115" s="29">
        <v>11.98445288271072</v>
      </c>
      <c r="T115" s="29">
        <v>12.583577251484563</v>
      </c>
      <c r="U115" s="29">
        <v>12.93464740204318</v>
      </c>
      <c r="V115" s="29">
        <v>12.97688305438881</v>
      </c>
      <c r="W115" s="29">
        <v>12.679019034067228</v>
      </c>
      <c r="X115" s="29">
        <v>12.049586652312849</v>
      </c>
      <c r="Y115" s="29">
        <v>11.143391187246458</v>
      </c>
      <c r="Z115" s="29">
        <v>10.061940500291833</v>
      </c>
    </row>
    <row r="116" spans="1:26" s="29" customFormat="1" ht="12.75">
      <c r="A116" s="29" t="s">
        <v>42</v>
      </c>
      <c r="B116" s="29">
        <v>-0.38905460917236595</v>
      </c>
      <c r="C116" s="29">
        <v>0.5045998767583028</v>
      </c>
      <c r="D116" s="29">
        <v>1.5452339267930613</v>
      </c>
      <c r="E116" s="29">
        <v>2.7049544375564216</v>
      </c>
      <c r="F116" s="29">
        <v>3.939138210602485</v>
      </c>
      <c r="G116" s="29">
        <v>5.18495609448492</v>
      </c>
      <c r="H116" s="29">
        <v>6.361338390183758</v>
      </c>
      <c r="I116" s="29">
        <v>7.370972276466927</v>
      </c>
      <c r="J116" s="29">
        <v>8.104893459116681</v>
      </c>
      <c r="K116" s="29">
        <v>8.45010224668464</v>
      </c>
      <c r="L116" s="29">
        <v>8.300369670347104</v>
      </c>
      <c r="M116" s="29">
        <v>7.569983130726381</v>
      </c>
      <c r="N116" s="29">
        <v>6.209614398204334</v>
      </c>
      <c r="O116" s="29">
        <v>4.222807715374517</v>
      </c>
      <c r="P116" s="29">
        <v>1.680855776348637</v>
      </c>
      <c r="Q116" s="29">
        <v>-1.2668220130907646</v>
      </c>
      <c r="R116" s="29">
        <v>-4.390093188579931</v>
      </c>
      <c r="S116" s="29">
        <v>-7.386574618978792</v>
      </c>
      <c r="T116" s="29">
        <v>-9.90371279735749</v>
      </c>
      <c r="U116" s="29">
        <v>-11.575553641392544</v>
      </c>
      <c r="V116" s="29">
        <v>-12.072914609465736</v>
      </c>
      <c r="W116" s="29">
        <v>-11.162579308613445</v>
      </c>
      <c r="X116" s="29">
        <v>-8.767676234893857</v>
      </c>
      <c r="Y116" s="29">
        <v>-5.0182168773594515</v>
      </c>
      <c r="Z116" s="29">
        <v>-0.2787322513132479</v>
      </c>
    </row>
    <row r="117" spans="1:26" s="29" customFormat="1" ht="12.75">
      <c r="A117" s="29" t="s">
        <v>43</v>
      </c>
      <c r="B117" s="29">
        <v>-5.486222426322299</v>
      </c>
      <c r="C117" s="29">
        <v>-5.8114676926016955</v>
      </c>
      <c r="D117" s="29">
        <v>-5.969927125959368</v>
      </c>
      <c r="E117" s="29">
        <v>-5.910433274366932</v>
      </c>
      <c r="F117" s="29">
        <v>-5.583693634344194</v>
      </c>
      <c r="G117" s="29">
        <v>-4.947458075555039</v>
      </c>
      <c r="H117" s="29">
        <v>-3.9728294558883706</v>
      </c>
      <c r="I117" s="29">
        <v>-2.6513918629027744</v>
      </c>
      <c r="J117" s="29">
        <v>-1.002569928140704</v>
      </c>
      <c r="K117" s="29">
        <v>0.9196586435059059</v>
      </c>
      <c r="L117" s="29">
        <v>3.021860538370298</v>
      </c>
      <c r="M117" s="29">
        <v>5.169442250213821</v>
      </c>
      <c r="N117" s="29">
        <v>7.189623705425297</v>
      </c>
      <c r="O117" s="29">
        <v>8.880447029480996</v>
      </c>
      <c r="P117" s="29">
        <v>10.02675595445638</v>
      </c>
      <c r="Q117" s="29">
        <v>10.423298997301604</v>
      </c>
      <c r="R117" s="29">
        <v>9.90394834935518</v>
      </c>
      <c r="S117" s="29">
        <v>8.374542366165613</v>
      </c>
      <c r="T117" s="29">
        <v>5.845209391241471</v>
      </c>
      <c r="U117" s="29">
        <v>2.4564884842029326</v>
      </c>
      <c r="V117" s="29">
        <v>-1.5074848623872215</v>
      </c>
      <c r="W117" s="29">
        <v>-5.625550922257751</v>
      </c>
      <c r="X117" s="29">
        <v>-9.371355178655966</v>
      </c>
      <c r="Y117" s="29">
        <v>-12.172863692775664</v>
      </c>
      <c r="Z117" s="29">
        <v>-13.49712222409199</v>
      </c>
    </row>
    <row r="118" spans="1:26" s="29" customFormat="1" ht="12.75">
      <c r="A118" s="29" t="s">
        <v>44</v>
      </c>
      <c r="B118" s="29">
        <v>9.775125641586737</v>
      </c>
      <c r="C118" s="29">
        <v>11.646087413010576</v>
      </c>
      <c r="D118" s="29">
        <v>13.273830768487953</v>
      </c>
      <c r="E118" s="29">
        <v>14.47052610731692</v>
      </c>
      <c r="F118" s="29">
        <v>15.024250279556725</v>
      </c>
      <c r="G118" s="29">
        <v>14.712856607905364</v>
      </c>
      <c r="H118" s="29">
        <v>13.324787447818931</v>
      </c>
      <c r="I118" s="29">
        <v>10.686979490054302</v>
      </c>
      <c r="J118" s="29">
        <v>6.698961872793919</v>
      </c>
      <c r="K118" s="29">
        <v>1.3708192143887867</v>
      </c>
      <c r="L118" s="29">
        <v>-5.139042510159552</v>
      </c>
      <c r="M118" s="29">
        <v>-12.492252620629301</v>
      </c>
      <c r="N118" s="29">
        <v>-20.15256725039231</v>
      </c>
      <c r="O118" s="29">
        <v>-27.390379638965673</v>
      </c>
      <c r="P118" s="29">
        <v>-33.31824154020907</v>
      </c>
      <c r="Q118" s="29">
        <v>-36.96414535268542</v>
      </c>
      <c r="R118" s="29">
        <v>-37.38521541324116</v>
      </c>
      <c r="S118" s="29">
        <v>-33.81784487323074</v>
      </c>
      <c r="T118" s="29">
        <v>-25.851405668405057</v>
      </c>
      <c r="U118" s="29">
        <v>-13.602345557080252</v>
      </c>
      <c r="V118" s="29">
        <v>2.1445112027186513</v>
      </c>
      <c r="W118" s="29">
        <v>19.867770130650996</v>
      </c>
      <c r="X118" s="29">
        <v>37.35579272783339</v>
      </c>
      <c r="Y118" s="29">
        <v>51.90082462418681</v>
      </c>
      <c r="Z118" s="29">
        <v>60.65446267469152</v>
      </c>
    </row>
    <row r="119" spans="1:26" s="29" customFormat="1" ht="12.75">
      <c r="A119" s="29" t="s">
        <v>45</v>
      </c>
      <c r="B119" s="29">
        <v>-4.703246729898888</v>
      </c>
      <c r="C119" s="29">
        <v>-3.0038399907539866</v>
      </c>
      <c r="D119" s="29">
        <v>-0.6960709799320512</v>
      </c>
      <c r="E119" s="29">
        <v>2.223544907402852</v>
      </c>
      <c r="F119" s="29">
        <v>5.703977888870032</v>
      </c>
      <c r="G119" s="29">
        <v>9.624912054344751</v>
      </c>
      <c r="H119" s="29">
        <v>13.784503598985598</v>
      </c>
      <c r="I119" s="29">
        <v>17.8925253829095</v>
      </c>
      <c r="J119" s="29">
        <v>21.572266424469795</v>
      </c>
      <c r="K119" s="29">
        <v>24.374736903726898</v>
      </c>
      <c r="L119" s="29">
        <v>25.808367040441276</v>
      </c>
      <c r="M119" s="29">
        <v>25.38626062882795</v>
      </c>
      <c r="N119" s="29">
        <v>22.690988908878758</v>
      </c>
      <c r="O119" s="29">
        <v>17.45381052161439</v>
      </c>
      <c r="P119" s="29">
        <v>9.64118662670167</v>
      </c>
      <c r="Q119" s="29">
        <v>-0.4630964754170632</v>
      </c>
      <c r="R119" s="29">
        <v>-12.196271824639972</v>
      </c>
      <c r="S119" s="29">
        <v>-24.494636121403193</v>
      </c>
      <c r="T119" s="29">
        <v>-35.93111607987335</v>
      </c>
      <c r="U119" s="29">
        <v>-44.828765947640186</v>
      </c>
      <c r="V119" s="29">
        <v>-49.45798737777336</v>
      </c>
      <c r="W119" s="29">
        <v>-48.310923414345176</v>
      </c>
      <c r="X119" s="29">
        <v>-40.42711243424608</v>
      </c>
      <c r="Y119" s="29">
        <v>-25.722481467566404</v>
      </c>
      <c r="Z119" s="29">
        <v>-5.253442456566501</v>
      </c>
    </row>
    <row r="164" ht="12.75">
      <c r="A164" s="8" t="s">
        <v>60</v>
      </c>
    </row>
    <row r="166" spans="1:26" s="29" customFormat="1" ht="12.75">
      <c r="A166" s="29" t="s">
        <v>40</v>
      </c>
      <c r="B166" s="29">
        <v>28.685170152562172</v>
      </c>
      <c r="C166" s="29">
        <v>28.276884309329454</v>
      </c>
      <c r="D166" s="29">
        <v>27.85877442851186</v>
      </c>
      <c r="E166" s="29">
        <v>27.43467177237237</v>
      </c>
      <c r="F166" s="29">
        <v>27.008944640433498</v>
      </c>
      <c r="G166" s="29">
        <v>26.586520209457767</v>
      </c>
      <c r="H166" s="29">
        <v>26.172896770839362</v>
      </c>
      <c r="I166" s="29">
        <v>25.77414401011368</v>
      </c>
      <c r="J166" s="29">
        <v>25.39688881727465</v>
      </c>
      <c r="K166" s="29">
        <v>25.048284011144673</v>
      </c>
      <c r="L166" s="29">
        <v>24.73595732424187</v>
      </c>
      <c r="M166" s="29">
        <v>24.46793804643984</v>
      </c>
      <c r="N166" s="29">
        <v>24.25255888773019</v>
      </c>
      <c r="O166" s="29">
        <v>24.098330914962773</v>
      </c>
      <c r="P166" s="29">
        <v>24.013789866924853</v>
      </c>
      <c r="Q166" s="29">
        <v>24.007312777730856</v>
      </c>
      <c r="R166" s="29">
        <v>24.086904658813115</v>
      </c>
      <c r="S166" s="29">
        <v>24.25995601904794</v>
      </c>
      <c r="T166" s="29">
        <v>24.53297324853603</v>
      </c>
      <c r="U166" s="29">
        <v>24.911285353407134</v>
      </c>
      <c r="V166" s="29">
        <v>25.398732194691426</v>
      </c>
      <c r="W166" s="29">
        <v>25.997341228008715</v>
      </c>
      <c r="X166" s="29">
        <v>26.707001720509354</v>
      </c>
      <c r="Y166" s="29">
        <v>27.52514747651182</v>
      </c>
      <c r="Z166" s="29">
        <v>28.446461152513656</v>
      </c>
    </row>
    <row r="167" spans="1:26" s="29" customFormat="1" ht="12.75">
      <c r="A167" s="29" t="s">
        <v>41</v>
      </c>
      <c r="B167" s="29">
        <v>17.898243057013353</v>
      </c>
      <c r="C167" s="29">
        <v>17.66108204971998</v>
      </c>
      <c r="D167" s="29">
        <v>17.387002072767846</v>
      </c>
      <c r="E167" s="29">
        <v>17.07298534699253</v>
      </c>
      <c r="F167" s="29">
        <v>16.716193540883815</v>
      </c>
      <c r="G167" s="29">
        <v>16.31405392567298</v>
      </c>
      <c r="H167" s="29">
        <v>15.864355164754635</v>
      </c>
      <c r="I167" s="29">
        <v>15.365352291641617</v>
      </c>
      <c r="J167" s="29">
        <v>14.815880017516708</v>
      </c>
      <c r="K167" s="29">
        <v>14.215473025958358</v>
      </c>
      <c r="L167" s="29">
        <v>13.564491359682108</v>
      </c>
      <c r="M167" s="29">
        <v>12.864248386682133</v>
      </c>
      <c r="N167" s="29">
        <v>12.117138159726915</v>
      </c>
      <c r="O167" s="29">
        <v>11.32675826754253</v>
      </c>
      <c r="P167" s="29">
        <v>10.498023537814786</v>
      </c>
      <c r="Q167" s="29">
        <v>9.63726521749731</v>
      </c>
      <c r="R167" s="29">
        <v>8.752309558058311</v>
      </c>
      <c r="S167" s="29">
        <v>7.852529112881008</v>
      </c>
      <c r="T167" s="29">
        <v>6.948859559116697</v>
      </c>
      <c r="U167" s="29">
        <v>6.053774541920592</v>
      </c>
      <c r="V167" s="29">
        <v>5.181210966230269</v>
      </c>
      <c r="W167" s="29">
        <v>4.346437395495342</v>
      </c>
      <c r="X167" s="29">
        <v>3.5658588254276102</v>
      </c>
      <c r="Y167" s="29">
        <v>2.8567521500332163</v>
      </c>
      <c r="Z167" s="29">
        <v>2.2369281876030067</v>
      </c>
    </row>
    <row r="168" spans="1:26" s="29" customFormat="1" ht="12.75">
      <c r="A168" s="29" t="s">
        <v>42</v>
      </c>
      <c r="B168" s="29">
        <v>-4.826704090397049</v>
      </c>
      <c r="C168" s="29">
        <v>-4.965516143337024</v>
      </c>
      <c r="D168" s="29">
        <v>-5.061464383192783</v>
      </c>
      <c r="E168" s="29">
        <v>-5.108267195050162</v>
      </c>
      <c r="F168" s="29">
        <v>-5.099332132893267</v>
      </c>
      <c r="G168" s="29">
        <v>-5.027857755628481</v>
      </c>
      <c r="H168" s="29">
        <v>-4.886962637295529</v>
      </c>
      <c r="I168" s="29">
        <v>-4.669843661243629</v>
      </c>
      <c r="J168" s="29">
        <v>-4.369965201079974</v>
      </c>
      <c r="K168" s="29">
        <v>-3.981280080071781</v>
      </c>
      <c r="L168" s="29">
        <v>-3.4984822604287356</v>
      </c>
      <c r="M168" s="29">
        <v>-2.9172900234725416</v>
      </c>
      <c r="N168" s="29">
        <v>-2.234756946378409</v>
      </c>
      <c r="O168" s="29">
        <v>-1.44960625527795</v>
      </c>
      <c r="P168" s="29">
        <v>-0.5625821445685548</v>
      </c>
      <c r="Q168" s="29">
        <v>0.42319057958647216</v>
      </c>
      <c r="R168" s="29">
        <v>1.5018496060409217</v>
      </c>
      <c r="S168" s="29">
        <v>2.6644546192031937</v>
      </c>
      <c r="T168" s="29">
        <v>3.898679452239776</v>
      </c>
      <c r="U168" s="29">
        <v>5.188555694882186</v>
      </c>
      <c r="V168" s="29">
        <v>6.514288878985008</v>
      </c>
      <c r="W168" s="29">
        <v>7.852170284034247</v>
      </c>
      <c r="X168" s="29">
        <v>9.17460871189026</v>
      </c>
      <c r="Y168" s="29">
        <v>10.450307039766223</v>
      </c>
      <c r="Z168" s="29">
        <v>11.644607718595491</v>
      </c>
    </row>
    <row r="169" spans="1:26" s="29" customFormat="1" ht="12.75">
      <c r="A169" s="29" t="s">
        <v>43</v>
      </c>
      <c r="B169" s="29">
        <v>-2.636840462323116</v>
      </c>
      <c r="C169" s="29">
        <v>-3.061278688397577</v>
      </c>
      <c r="D169" s="29">
        <v>-3.5226915952789093</v>
      </c>
      <c r="E169" s="29">
        <v>-4.019403719953288</v>
      </c>
      <c r="F169" s="29">
        <v>-4.548764254485676</v>
      </c>
      <c r="G169" s="29">
        <v>-5.107030203579926</v>
      </c>
      <c r="H169" s="29">
        <v>-5.689252690967198</v>
      </c>
      <c r="I169" s="29">
        <v>-6.289170954160315</v>
      </c>
      <c r="J169" s="29">
        <v>-6.899119406547076</v>
      </c>
      <c r="K169" s="29">
        <v>-7.509953989474473</v>
      </c>
      <c r="L169" s="29">
        <v>-8.111004848429273</v>
      </c>
      <c r="M169" s="29">
        <v>-8.690063100848308</v>
      </c>
      <c r="N169" s="29">
        <v>-9.233410062951464</v>
      </c>
      <c r="O169" s="29">
        <v>-9.725897704022152</v>
      </c>
      <c r="P169" s="29">
        <v>-10.151089224399701</v>
      </c>
      <c r="Q169" s="29">
        <v>-10.491468425980667</v>
      </c>
      <c r="R169" s="29">
        <v>-10.728725873650879</v>
      </c>
      <c r="S169" s="29">
        <v>-10.84412864303311</v>
      </c>
      <c r="T169" s="29">
        <v>-10.818978626870624</v>
      </c>
      <c r="U169" s="29">
        <v>-10.63516185014988</v>
      </c>
      <c r="V169" s="29">
        <v>-10.275787959028257</v>
      </c>
      <c r="W169" s="29">
        <v>-9.725914961099008</v>
      </c>
      <c r="X169" s="29">
        <v>-8.97334939853296</v>
      </c>
      <c r="Y169" s="29">
        <v>-8.009506469547528</v>
      </c>
      <c r="Z169" s="29">
        <v>-6.830308271229517</v>
      </c>
    </row>
    <row r="170" spans="1:26" s="29" customFormat="1" ht="12.75">
      <c r="A170" s="29" t="s">
        <v>44</v>
      </c>
      <c r="B170" s="29">
        <v>-1.8989277428084756</v>
      </c>
      <c r="C170" s="29">
        <v>-1.4207632425808205</v>
      </c>
      <c r="D170" s="29">
        <v>-0.8694159392797904</v>
      </c>
      <c r="E170" s="29">
        <v>-0.24064635647486243</v>
      </c>
      <c r="F170" s="29">
        <v>0.4687164713463168</v>
      </c>
      <c r="G170" s="29">
        <v>1.260463046996024</v>
      </c>
      <c r="H170" s="29">
        <v>2.134663835915048</v>
      </c>
      <c r="I170" s="29">
        <v>3.0893070341877005</v>
      </c>
      <c r="J170" s="29">
        <v>4.119920935192697</v>
      </c>
      <c r="K170" s="29">
        <v>5.21919075629995</v>
      </c>
      <c r="L170" s="29">
        <v>6.3765826728589</v>
      </c>
      <c r="M170" s="29">
        <v>7.57799091233862</v>
      </c>
      <c r="N170" s="29">
        <v>8.805426995459024</v>
      </c>
      <c r="O170" s="29">
        <v>10.03677344659789</v>
      </c>
      <c r="P170" s="29">
        <v>11.245627366311606</v>
      </c>
      <c r="Q170" s="29">
        <v>12.401261955867527</v>
      </c>
      <c r="R170" s="29">
        <v>13.46873615544273</v>
      </c>
      <c r="S170" s="29">
        <v>14.409183710631002</v>
      </c>
      <c r="T170" s="29">
        <v>15.180312885838374</v>
      </c>
      <c r="U170" s="29">
        <v>15.737146339899025</v>
      </c>
      <c r="V170" s="29">
        <v>16.03302699665808</v>
      </c>
      <c r="W170" s="29">
        <v>16.02090971463958</v>
      </c>
      <c r="X170" s="29">
        <v>15.654949849569912</v>
      </c>
      <c r="Y170" s="29">
        <v>14.892388138767734</v>
      </c>
      <c r="Z170" s="29">
        <v>13.695716545687386</v>
      </c>
    </row>
    <row r="171" spans="1:26" s="29" customFormat="1" ht="12.75">
      <c r="A171" s="29" t="s">
        <v>45</v>
      </c>
      <c r="B171" s="29">
        <v>-4.867354654103898</v>
      </c>
      <c r="C171" s="29">
        <v>-5.3175526220905365</v>
      </c>
      <c r="D171" s="29">
        <v>-5.7530295535897835</v>
      </c>
      <c r="E171" s="29">
        <v>-6.162783297592952</v>
      </c>
      <c r="F171" s="29">
        <v>-6.534406408855924</v>
      </c>
      <c r="G171" s="29">
        <v>-6.854099971574782</v>
      </c>
      <c r="H171" s="29">
        <v>-7.106736966262112</v>
      </c>
      <c r="I171" s="29">
        <v>-7.275985108068929</v>
      </c>
      <c r="J171" s="29">
        <v>-7.344499319228278</v>
      </c>
      <c r="K171" s="29">
        <v>-7.294193848447937</v>
      </c>
      <c r="L171" s="29">
        <v>-7.106603407794777</v>
      </c>
      <c r="M171" s="29">
        <v>-6.763341447711732</v>
      </c>
      <c r="N171" s="29">
        <v>-6.2466617155193465</v>
      </c>
      <c r="O171" s="29">
        <v>-5.540126427820232</v>
      </c>
      <c r="P171" s="29">
        <v>-4.62938062986084</v>
      </c>
      <c r="Q171" s="29">
        <v>-3.5030275337131793</v>
      </c>
      <c r="R171" s="29">
        <v>-2.1535937739967657</v>
      </c>
      <c r="S171" s="29">
        <v>-0.5785665936339912</v>
      </c>
      <c r="T171" s="29">
        <v>1.218522966100172</v>
      </c>
      <c r="U171" s="29">
        <v>3.227005607748267</v>
      </c>
      <c r="V171" s="29">
        <v>5.428012237749998</v>
      </c>
      <c r="W171" s="29">
        <v>7.793499273606994</v>
      </c>
      <c r="X171" s="29">
        <v>10.285424298292122</v>
      </c>
      <c r="Y171" s="29">
        <v>12.855144362552137</v>
      </c>
      <c r="Z171" s="29">
        <v>15.443116534565979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ТПМ</dc:creator>
  <cp:keywords/>
  <dc:description/>
  <cp:lastModifiedBy>USER</cp:lastModifiedBy>
  <dcterms:created xsi:type="dcterms:W3CDTF">2007-10-03T08:19:27Z</dcterms:created>
  <dcterms:modified xsi:type="dcterms:W3CDTF">2007-11-06T16:33:05Z</dcterms:modified>
  <cp:category/>
  <cp:version/>
  <cp:contentType/>
  <cp:contentStatus/>
</cp:coreProperties>
</file>