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2270" activeTab="3"/>
  </bookViews>
  <sheets>
    <sheet name="Работа АС1" sheetId="1" r:id="rId1"/>
    <sheet name="Работа АС2" sheetId="2" r:id="rId2"/>
    <sheet name="Работа АС3" sheetId="3" r:id="rId3"/>
    <sheet name="Работа AC4" sheetId="4" r:id="rId4"/>
  </sheets>
  <definedNames/>
  <calcPr fullCalcOnLoad="1"/>
</workbook>
</file>

<file path=xl/comments4.xml><?xml version="1.0" encoding="utf-8"?>
<comments xmlns="http://schemas.openxmlformats.org/spreadsheetml/2006/main">
  <authors>
    <author>Владелец</author>
  </authors>
  <commentList>
    <comment ref="A6" authorId="0">
      <text>
        <r>
          <rPr>
            <b/>
            <sz val="9"/>
            <rFont val="Tahoma"/>
            <family val="0"/>
          </rPr>
          <t>Абсцисса центра полукруга</t>
        </r>
      </text>
    </comment>
    <comment ref="A4" authorId="0">
      <text>
        <r>
          <rPr>
            <b/>
            <sz val="9"/>
            <rFont val="Tahoma"/>
            <family val="0"/>
          </rPr>
          <t>Ордината центра полукруга</t>
        </r>
      </text>
    </comment>
    <comment ref="A7" authorId="0">
      <text>
        <r>
          <rPr>
            <b/>
            <sz val="9"/>
            <rFont val="Tahoma"/>
            <family val="0"/>
          </rPr>
          <t>Центр тяжести полукруга от его основания</t>
        </r>
      </text>
    </comment>
  </commentList>
</comments>
</file>

<file path=xl/sharedStrings.xml><?xml version="1.0" encoding="utf-8"?>
<sst xmlns="http://schemas.openxmlformats.org/spreadsheetml/2006/main" count="184" uniqueCount="115">
  <si>
    <t>P</t>
  </si>
  <si>
    <t>M</t>
  </si>
  <si>
    <t>q</t>
  </si>
  <si>
    <t>a</t>
  </si>
  <si>
    <t>b</t>
  </si>
  <si>
    <t>Ковальчук Р.С.</t>
  </si>
  <si>
    <t>АСП-1-05</t>
  </si>
  <si>
    <t>Н</t>
  </si>
  <si>
    <t>Нм</t>
  </si>
  <si>
    <t>Н/м</t>
  </si>
  <si>
    <t>м</t>
  </si>
  <si>
    <t>рад</t>
  </si>
  <si>
    <t>а)</t>
  </si>
  <si>
    <t>с</t>
  </si>
  <si>
    <t>Теория:</t>
  </si>
  <si>
    <t>Сумма проекций на ось Х</t>
  </si>
  <si>
    <t>Сумма проекций на ось Y</t>
  </si>
  <si>
    <t>Сумма проекций моментов</t>
  </si>
  <si>
    <t>Расчет:</t>
  </si>
  <si>
    <t>N=</t>
  </si>
  <si>
    <t>-P*cos(a1)-N*sin(b1)=0      (1)</t>
  </si>
  <si>
    <t>P*sin(a1)+N*cos(b1)+Ry-qb=0      (2)</t>
  </si>
  <si>
    <t>a1</t>
  </si>
  <si>
    <t>b1</t>
  </si>
  <si>
    <t>Ry=</t>
  </si>
  <si>
    <t>Mb=</t>
  </si>
  <si>
    <t>-q*b*b/2-M-Mb-N*sin(b1)*a=0      (3)</t>
  </si>
  <si>
    <t>б)</t>
  </si>
  <si>
    <t>в)</t>
  </si>
  <si>
    <t xml:space="preserve">Ковальчук Р.С. </t>
  </si>
  <si>
    <t>d</t>
  </si>
  <si>
    <t>e</t>
  </si>
  <si>
    <t>Q=q*e=</t>
  </si>
  <si>
    <t>Xa+Xc=0</t>
  </si>
  <si>
    <t>Ya+Yc-P=0</t>
  </si>
  <si>
    <t>Ma-P*b+Yc*(b+c)-Xc*a=0</t>
  </si>
  <si>
    <t>(1)</t>
  </si>
  <si>
    <t>(2)</t>
  </si>
  <si>
    <t>(3)</t>
  </si>
  <si>
    <t>Xc-Q=0</t>
  </si>
  <si>
    <t>Yb+Yc=0</t>
  </si>
  <si>
    <t>(4)</t>
  </si>
  <si>
    <t>(5)</t>
  </si>
  <si>
    <t>(6)</t>
  </si>
  <si>
    <t xml:space="preserve">из (4) </t>
  </si>
  <si>
    <t>Xc=</t>
  </si>
  <si>
    <t xml:space="preserve">из (1) </t>
  </si>
  <si>
    <t>Xa=</t>
  </si>
  <si>
    <t xml:space="preserve">из (6) </t>
  </si>
  <si>
    <t>Yc=</t>
  </si>
  <si>
    <t xml:space="preserve">из (5) </t>
  </si>
  <si>
    <t>Yb=</t>
  </si>
  <si>
    <t xml:space="preserve">из (2) </t>
  </si>
  <si>
    <t>Ya=</t>
  </si>
  <si>
    <t xml:space="preserve">из (3) </t>
  </si>
  <si>
    <t>Ma=</t>
  </si>
  <si>
    <t>-P*cos(a1)+N*cos(b1)+Rx=0      (1)</t>
  </si>
  <si>
    <t>P*sin(a1)+N*sin(b1)+Ry-qb=0      (2)</t>
  </si>
  <si>
    <t>-M+q*b*(c+b/2)-P*sin(a1)-N*sin(b1)*(b+c)+N*cos(b1)*a=0    (3)</t>
  </si>
  <si>
    <t>Rx=</t>
  </si>
  <si>
    <t>-M+q*b*(c+b/2)-P*sin(a1)+N*(sin(b1)*(b+c)-cos(b1)*a)=0    (3*)</t>
  </si>
  <si>
    <t>-P*cos(a1)+Rx=0      (1)</t>
  </si>
  <si>
    <t>P*sin(a1)+Ry-qb=0      (2)</t>
  </si>
  <si>
    <t>-q*b*b/2-M-Mb+Ry*(b+c)=0      (3)</t>
  </si>
  <si>
    <t>Первая конструкция</t>
  </si>
  <si>
    <t>Вторая конструкция</t>
  </si>
  <si>
    <t>Сумма моментов сил (А)</t>
  </si>
  <si>
    <t>-Yc*d-Xc*a-M+Q*e/2=0</t>
  </si>
  <si>
    <t>Сумма моментов сил (B)</t>
  </si>
  <si>
    <t xml:space="preserve"> </t>
  </si>
  <si>
    <t>c</t>
  </si>
  <si>
    <t>R</t>
  </si>
  <si>
    <t>Xb+Xa+Q*sin(a1)=0</t>
  </si>
  <si>
    <t>Za+Zb-P-Q*cos(a1)=0</t>
  </si>
  <si>
    <r>
      <t>0</t>
    </r>
    <r>
      <rPr>
        <sz val="14"/>
        <rFont val="Symbol"/>
        <family val="1"/>
      </rPr>
      <t>º</t>
    </r>
    <r>
      <rPr>
        <sz val="14"/>
        <rFont val="Arial Cyr"/>
        <family val="0"/>
      </rPr>
      <t>0</t>
    </r>
  </si>
  <si>
    <t>Сумма моментов сил отн оси Аx</t>
  </si>
  <si>
    <t>P*r-Q*R=0</t>
  </si>
  <si>
    <t>-Zb*(a+b+c+d)-Q*cos(a1)*(a+b+c)-P*a=0</t>
  </si>
  <si>
    <t>-Q*sin(a1)*(a+b+c)-Xb*(a+b+c+d)=0</t>
  </si>
  <si>
    <t>Сумма моментов сил  отн оси Аy</t>
  </si>
  <si>
    <t>Сумма моментов сил  отн оси Аz</t>
  </si>
  <si>
    <t>из (5) Q=</t>
  </si>
  <si>
    <t>r</t>
  </si>
  <si>
    <t>из (6) Xb=</t>
  </si>
  <si>
    <t>из (1) Xa=</t>
  </si>
  <si>
    <t>из (4) Zb=</t>
  </si>
  <si>
    <t>из (3) Za=</t>
  </si>
  <si>
    <t>Сумма проекций сил на ось Х</t>
  </si>
  <si>
    <t>Сумма проекций сил на ось Y</t>
  </si>
  <si>
    <t>Сумма проекций сил на ось Z</t>
  </si>
  <si>
    <t>a2</t>
  </si>
  <si>
    <t>b2</t>
  </si>
  <si>
    <t>N</t>
  </si>
  <si>
    <t>F1</t>
  </si>
  <si>
    <t>X1</t>
  </si>
  <si>
    <t>Y1</t>
  </si>
  <si>
    <t>b1*a1</t>
  </si>
  <si>
    <t>b1*(a2-a1)/2</t>
  </si>
  <si>
    <t>pi*R^2/2</t>
  </si>
  <si>
    <t>a1/2</t>
  </si>
  <si>
    <t>b1/2</t>
  </si>
  <si>
    <t>a1+(a2-a1)/3</t>
  </si>
  <si>
    <t>b1/3</t>
  </si>
  <si>
    <t>A</t>
  </si>
  <si>
    <t>B</t>
  </si>
  <si>
    <t>C</t>
  </si>
  <si>
    <t>D</t>
  </si>
  <si>
    <t>x</t>
  </si>
  <si>
    <t>y</t>
  </si>
  <si>
    <t>Ковальчук Руслан АСП-1-05</t>
  </si>
  <si>
    <t>m=</t>
  </si>
  <si>
    <t>d=</t>
  </si>
  <si>
    <t>alfa (radian)</t>
  </si>
  <si>
    <t>=m-d*sin(alfa)</t>
  </si>
  <si>
    <t>=b2-d*cos(alfa)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</si>
</sst>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.7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0"/>
    </font>
    <font>
      <sz val="18"/>
      <color indexed="8"/>
      <name val="Arial"/>
      <family val="0"/>
    </font>
    <font>
      <sz val="28"/>
      <color indexed="8"/>
      <name val="Arial"/>
      <family val="0"/>
    </font>
    <font>
      <sz val="9"/>
      <color indexed="8"/>
      <name val="Arial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name val="Arial Cyr"/>
      <family val="0"/>
    </font>
    <font>
      <sz val="14"/>
      <name val="Symbol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0" borderId="2" xfId="0" applyBorder="1" applyAlignment="1">
      <alignment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2" fillId="4" borderId="2" xfId="0" applyFont="1" applyFill="1" applyBorder="1" applyAlignment="1">
      <alignment/>
    </xf>
    <xf numFmtId="2" fontId="0" fillId="3" borderId="2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2" fontId="0" fillId="0" borderId="6" xfId="0" applyNumberFormat="1" applyFill="1" applyBorder="1" applyAlignment="1">
      <alignment horizontal="left"/>
    </xf>
    <xf numFmtId="0" fontId="19" fillId="0" borderId="2" xfId="0" applyFont="1" applyBorder="1" applyAlignment="1">
      <alignment horizontal="right"/>
    </xf>
    <xf numFmtId="49" fontId="18" fillId="0" borderId="2" xfId="0" applyNumberFormat="1" applyFont="1" applyBorder="1" applyAlignment="1">
      <alignment/>
    </xf>
    <xf numFmtId="2" fontId="19" fillId="5" borderId="2" xfId="0" applyNumberFormat="1" applyFont="1" applyFill="1" applyBorder="1" applyAlignment="1">
      <alignment horizontal="right"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4" borderId="11" xfId="0" applyFill="1" applyBorder="1" applyAlignment="1">
      <alignment/>
    </xf>
    <xf numFmtId="0" fontId="0" fillId="5" borderId="0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0" borderId="2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3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3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18" fillId="4" borderId="15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right"/>
    </xf>
    <xf numFmtId="0" fontId="18" fillId="4" borderId="2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8" borderId="3" xfId="0" applyFill="1" applyBorder="1" applyAlignment="1" quotePrefix="1">
      <alignment horizontal="center"/>
    </xf>
    <xf numFmtId="0" fontId="0" fillId="8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8" borderId="17" xfId="0" applyFill="1" applyBorder="1" applyAlignment="1" quotePrefix="1">
      <alignment horizontal="center"/>
    </xf>
    <xf numFmtId="0" fontId="0" fillId="8" borderId="18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2" fontId="0" fillId="8" borderId="19" xfId="0" applyNumberFormat="1" applyFill="1" applyBorder="1" applyAlignment="1">
      <alignment horizontal="center"/>
    </xf>
    <xf numFmtId="2" fontId="0" fillId="8" borderId="18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АС1'!$A$3:$A$10</c:f>
              <c:strCache/>
            </c:strRef>
          </c:cat>
          <c:val>
            <c:numRef>
              <c:f>('Работа АС1'!$B$3:$B$8,'Работа АС1'!$C$9:$C$10)</c:f>
              <c:numCache/>
            </c:numRef>
          </c:val>
        </c:ser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0983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'Работа АС1'!$G$14:$G$16</c:f>
              <c:strCache/>
            </c:strRef>
          </c:cat>
          <c:val>
            <c:numRef>
              <c:f>'Работа АС1'!$H$14:$H$16</c:f>
              <c:numCache/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АС1'!$A$3:$A$10</c:f>
              <c:strCache/>
            </c:strRef>
          </c:cat>
          <c:val>
            <c:numRef>
              <c:f>('Работа АС1'!$B$3:$B$8,'Работа АС1'!$C$9:$C$10)</c:f>
              <c:numCache/>
            </c:numRef>
          </c:val>
        </c:ser>
        <c:axId val="66263678"/>
        <c:axId val="59502191"/>
      </c:bar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636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'Работа АС1'!$G$14:$G$16</c:f>
              <c:strCache/>
            </c:strRef>
          </c:cat>
          <c:val>
            <c:numRef>
              <c:f>'Работа АС1'!$H$59:$H$61</c:f>
              <c:numCache/>
            </c:numRef>
          </c:val>
        </c:ser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5767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('Работа АС1'!$A$3:$A$10,'Работа АС1'!$A$94:$A$101)</c:f>
              <c:strCache/>
            </c:strRef>
          </c:cat>
          <c:val>
            <c:numRef>
              <c:f>('Работа АС1'!$B$3:$B$8,'Работа АС1'!$C$9:$C$10)</c:f>
              <c:numCache/>
            </c:numRef>
          </c:val>
        </c:ser>
        <c:axId val="24771186"/>
        <c:axId val="21614083"/>
      </c:bar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'Работа АС1'!$G$105:$G$107</c:f>
              <c:strCache/>
            </c:strRef>
          </c:cat>
          <c:val>
            <c:numRef>
              <c:f>'Работа АС1'!$H$105:$H$107</c:f>
              <c:numCache/>
            </c:numRef>
          </c:val>
        </c:ser>
        <c:axId val="60309020"/>
        <c:axId val="5910269"/>
      </c:bar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0269"/>
        <c:crosses val="autoZero"/>
        <c:auto val="1"/>
        <c:lblOffset val="100"/>
        <c:noMultiLvlLbl val="0"/>
      </c:catAx>
      <c:valAx>
        <c:axId val="5910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9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'Работа АС2'!$A$2:$A$9</c:f>
              <c:strCache/>
            </c:strRef>
          </c:cat>
          <c:val>
            <c:numRef>
              <c:f>'Работа АС2'!$B$2:$B$9</c:f>
              <c:numCache/>
            </c:numRef>
          </c:val>
        </c:ser>
        <c:axId val="53192422"/>
        <c:axId val="8969751"/>
      </c:bar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'Работа АС2'!$B$28:$B$33</c:f>
              <c:strCache/>
            </c:strRef>
          </c:cat>
          <c:val>
            <c:numRef>
              <c:f>'Работа АС2'!$C$28:$C$33</c:f>
              <c:numCache/>
            </c:numRef>
          </c:val>
        </c:ser>
        <c:axId val="13618896"/>
        <c:axId val="55461201"/>
      </c:bar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auto val="1"/>
        <c:lblOffset val="100"/>
        <c:noMultiLvlLbl val="0"/>
      </c:catAx>
      <c:valAx>
        <c:axId val="55461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1889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Ц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AC4'!$I$29:$I$33</c:f>
              <c:numCache/>
            </c:numRef>
          </c:xVal>
          <c:yVal>
            <c:numRef>
              <c:f>'Работа AC4'!$J$29:$J$33</c:f>
              <c:numCache/>
            </c:numRef>
          </c:yVal>
          <c:smooth val="0"/>
        </c:ser>
        <c:ser>
          <c:idx val="1"/>
          <c:order val="1"/>
          <c:tx>
            <c:v>ЦT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AC4'!$B$23</c:f>
              <c:numCache/>
            </c:numRef>
          </c:xVal>
          <c:yVal>
            <c:numRef>
              <c:f>'Работа AC4'!$B$24</c:f>
              <c:numCache/>
            </c:numRef>
          </c:yVal>
          <c:smooth val="0"/>
        </c:ser>
        <c:ser>
          <c:idx val="2"/>
          <c:order val="2"/>
          <c:tx>
            <c:v>цт1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AC4'!$D$16:$E$16</c:f>
              <c:numCache/>
            </c:numRef>
          </c:xVal>
          <c:yVal>
            <c:numRef>
              <c:f>'Работа AC4'!$F$16:$G$16</c:f>
              <c:numCache/>
            </c:numRef>
          </c:yVal>
          <c:smooth val="0"/>
        </c:ser>
        <c:ser>
          <c:idx val="3"/>
          <c:order val="3"/>
          <c:tx>
            <c:v>цт2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AC4'!$D$17:$E$17</c:f>
              <c:numCache/>
            </c:numRef>
          </c:xVal>
          <c:yVal>
            <c:numRef>
              <c:f>'Работа AC4'!$F$17:$G$17</c:f>
              <c:numCache/>
            </c:numRef>
          </c:yVal>
          <c:smooth val="0"/>
        </c:ser>
        <c:ser>
          <c:idx val="4"/>
          <c:order val="4"/>
          <c:tx>
            <c:v>цт3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AC4'!$D$18:$E$18</c:f>
              <c:numCache/>
            </c:numRef>
          </c:xVal>
          <c:yVal>
            <c:numRef>
              <c:f>'Работа AC4'!$F$18:$G$18</c:f>
              <c:numCache/>
            </c:numRef>
          </c:yVal>
          <c:smooth val="0"/>
        </c:ser>
        <c:axId val="29388762"/>
        <c:axId val="63172267"/>
      </c:scatterChart>
      <c:val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crossBetween val="midCat"/>
        <c:dispUnits/>
      </c:valAx>
      <c:valAx>
        <c:axId val="63172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24</xdr:row>
      <xdr:rowOff>28575</xdr:rowOff>
    </xdr:from>
    <xdr:to>
      <xdr:col>6</xdr:col>
      <xdr:colOff>409575</xdr:colOff>
      <xdr:row>42</xdr:row>
      <xdr:rowOff>9525</xdr:rowOff>
    </xdr:to>
    <xdr:graphicFrame>
      <xdr:nvGraphicFramePr>
        <xdr:cNvPr id="1" name="Chart 85"/>
        <xdr:cNvGraphicFramePr/>
      </xdr:nvGraphicFramePr>
      <xdr:xfrm>
        <a:off x="209550" y="3933825"/>
        <a:ext cx="7239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24</xdr:row>
      <xdr:rowOff>19050</xdr:rowOff>
    </xdr:from>
    <xdr:to>
      <xdr:col>13</xdr:col>
      <xdr:colOff>238125</xdr:colOff>
      <xdr:row>42</xdr:row>
      <xdr:rowOff>0</xdr:rowOff>
    </xdr:to>
    <xdr:graphicFrame>
      <xdr:nvGraphicFramePr>
        <xdr:cNvPr id="2" name="Chart 86"/>
        <xdr:cNvGraphicFramePr/>
      </xdr:nvGraphicFramePr>
      <xdr:xfrm>
        <a:off x="7572375" y="3924300"/>
        <a:ext cx="50006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69</xdr:row>
      <xdr:rowOff>28575</xdr:rowOff>
    </xdr:from>
    <xdr:to>
      <xdr:col>6</xdr:col>
      <xdr:colOff>409575</xdr:colOff>
      <xdr:row>87</xdr:row>
      <xdr:rowOff>9525</xdr:rowOff>
    </xdr:to>
    <xdr:graphicFrame>
      <xdr:nvGraphicFramePr>
        <xdr:cNvPr id="3" name="Chart 129"/>
        <xdr:cNvGraphicFramePr/>
      </xdr:nvGraphicFramePr>
      <xdr:xfrm>
        <a:off x="209550" y="11239500"/>
        <a:ext cx="72390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69</xdr:row>
      <xdr:rowOff>57150</xdr:rowOff>
    </xdr:from>
    <xdr:to>
      <xdr:col>13</xdr:col>
      <xdr:colOff>323850</xdr:colOff>
      <xdr:row>87</xdr:row>
      <xdr:rowOff>0</xdr:rowOff>
    </xdr:to>
    <xdr:graphicFrame>
      <xdr:nvGraphicFramePr>
        <xdr:cNvPr id="4" name="Chart 130"/>
        <xdr:cNvGraphicFramePr/>
      </xdr:nvGraphicFramePr>
      <xdr:xfrm>
        <a:off x="7600950" y="11268075"/>
        <a:ext cx="5057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561975</xdr:colOff>
      <xdr:row>51</xdr:row>
      <xdr:rowOff>133350</xdr:rowOff>
    </xdr:from>
    <xdr:to>
      <xdr:col>13</xdr:col>
      <xdr:colOff>114300</xdr:colOff>
      <xdr:row>53</xdr:row>
      <xdr:rowOff>38100</xdr:rowOff>
    </xdr:to>
    <xdr:sp>
      <xdr:nvSpPr>
        <xdr:cNvPr id="5" name="AutoShape 186"/>
        <xdr:cNvSpPr>
          <a:spLocks/>
        </xdr:cNvSpPr>
      </xdr:nvSpPr>
      <xdr:spPr>
        <a:xfrm>
          <a:off x="10839450" y="8410575"/>
          <a:ext cx="1609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53</xdr:row>
      <xdr:rowOff>38100</xdr:rowOff>
    </xdr:from>
    <xdr:to>
      <xdr:col>15</xdr:col>
      <xdr:colOff>561975</xdr:colOff>
      <xdr:row>53</xdr:row>
      <xdr:rowOff>38100</xdr:rowOff>
    </xdr:to>
    <xdr:sp>
      <xdr:nvSpPr>
        <xdr:cNvPr id="6" name="AutoShape 187"/>
        <xdr:cNvSpPr>
          <a:spLocks/>
        </xdr:cNvSpPr>
      </xdr:nvSpPr>
      <xdr:spPr>
        <a:xfrm>
          <a:off x="10839450" y="8639175"/>
          <a:ext cx="3429000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390525</xdr:colOff>
      <xdr:row>54</xdr:row>
      <xdr:rowOff>47625</xdr:rowOff>
    </xdr:from>
    <xdr:to>
      <xdr:col>16</xdr:col>
      <xdr:colOff>142875</xdr:colOff>
      <xdr:row>55</xdr:row>
      <xdr:rowOff>0</xdr:rowOff>
    </xdr:to>
    <xdr:sp>
      <xdr:nvSpPr>
        <xdr:cNvPr id="7" name="AutoShape 188"/>
        <xdr:cNvSpPr>
          <a:spLocks/>
        </xdr:cNvSpPr>
      </xdr:nvSpPr>
      <xdr:spPr>
        <a:xfrm>
          <a:off x="14097000" y="8810625"/>
          <a:ext cx="438150" cy="11430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390525</xdr:colOff>
      <xdr:row>54</xdr:row>
      <xdr:rowOff>47625</xdr:rowOff>
    </xdr:from>
    <xdr:to>
      <xdr:col>16</xdr:col>
      <xdr:colOff>142875</xdr:colOff>
      <xdr:row>54</xdr:row>
      <xdr:rowOff>47625</xdr:rowOff>
    </xdr:to>
    <xdr:sp>
      <xdr:nvSpPr>
        <xdr:cNvPr id="8" name="AutoShape 189"/>
        <xdr:cNvSpPr>
          <a:spLocks/>
        </xdr:cNvSpPr>
      </xdr:nvSpPr>
      <xdr:spPr>
        <a:xfrm>
          <a:off x="14097000" y="8810625"/>
          <a:ext cx="438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171450</xdr:colOff>
      <xdr:row>53</xdr:row>
      <xdr:rowOff>38100</xdr:rowOff>
    </xdr:from>
    <xdr:to>
      <xdr:col>17</xdr:col>
      <xdr:colOff>171450</xdr:colOff>
      <xdr:row>53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14563725" y="86391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53</xdr:row>
      <xdr:rowOff>38100</xdr:rowOff>
    </xdr:from>
    <xdr:to>
      <xdr:col>10</xdr:col>
      <xdr:colOff>561975</xdr:colOff>
      <xdr:row>61</xdr:row>
      <xdr:rowOff>133350</xdr:rowOff>
    </xdr:to>
    <xdr:sp>
      <xdr:nvSpPr>
        <xdr:cNvPr id="10" name="AutoShape 191"/>
        <xdr:cNvSpPr>
          <a:spLocks/>
        </xdr:cNvSpPr>
      </xdr:nvSpPr>
      <xdr:spPr>
        <a:xfrm>
          <a:off x="10839450" y="8639175"/>
          <a:ext cx="0" cy="14097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60</xdr:row>
      <xdr:rowOff>0</xdr:rowOff>
    </xdr:from>
    <xdr:to>
      <xdr:col>11</xdr:col>
      <xdr:colOff>304800</xdr:colOff>
      <xdr:row>61</xdr:row>
      <xdr:rowOff>133350</xdr:rowOff>
    </xdr:to>
    <xdr:sp>
      <xdr:nvSpPr>
        <xdr:cNvPr id="11" name="AutoShape 192"/>
        <xdr:cNvSpPr>
          <a:spLocks/>
        </xdr:cNvSpPr>
      </xdr:nvSpPr>
      <xdr:spPr>
        <a:xfrm flipV="1">
          <a:off x="10839450" y="9744075"/>
          <a:ext cx="428625" cy="3048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133350</xdr:colOff>
      <xdr:row>58</xdr:row>
      <xdr:rowOff>114300</xdr:rowOff>
    </xdr:from>
    <xdr:to>
      <xdr:col>11</xdr:col>
      <xdr:colOff>457200</xdr:colOff>
      <xdr:row>61</xdr:row>
      <xdr:rowOff>47625</xdr:rowOff>
    </xdr:to>
    <xdr:sp>
      <xdr:nvSpPr>
        <xdr:cNvPr id="12" name="AutoShape 193"/>
        <xdr:cNvSpPr>
          <a:spLocks/>
        </xdr:cNvSpPr>
      </xdr:nvSpPr>
      <xdr:spPr>
        <a:xfrm flipH="1" flipV="1">
          <a:off x="11096625" y="9534525"/>
          <a:ext cx="333375" cy="42862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57</xdr:row>
      <xdr:rowOff>133350</xdr:rowOff>
    </xdr:from>
    <xdr:to>
      <xdr:col>11</xdr:col>
      <xdr:colOff>495300</xdr:colOff>
      <xdr:row>61</xdr:row>
      <xdr:rowOff>85725</xdr:rowOff>
    </xdr:to>
    <xdr:sp>
      <xdr:nvSpPr>
        <xdr:cNvPr id="13" name="AutoShape 194"/>
        <xdr:cNvSpPr>
          <a:spLocks/>
        </xdr:cNvSpPr>
      </xdr:nvSpPr>
      <xdr:spPr>
        <a:xfrm rot="-7407117">
          <a:off x="11268075" y="9382125"/>
          <a:ext cx="190500" cy="6191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53</xdr:row>
      <xdr:rowOff>38100</xdr:rowOff>
    </xdr:from>
    <xdr:to>
      <xdr:col>13</xdr:col>
      <xdr:colOff>114300</xdr:colOff>
      <xdr:row>57</xdr:row>
      <xdr:rowOff>66675</xdr:rowOff>
    </xdr:to>
    <xdr:sp>
      <xdr:nvSpPr>
        <xdr:cNvPr id="14" name="AutoShape 195"/>
        <xdr:cNvSpPr>
          <a:spLocks/>
        </xdr:cNvSpPr>
      </xdr:nvSpPr>
      <xdr:spPr>
        <a:xfrm>
          <a:off x="12449175" y="863917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56</xdr:row>
      <xdr:rowOff>152400</xdr:rowOff>
    </xdr:from>
    <xdr:to>
      <xdr:col>15</xdr:col>
      <xdr:colOff>523875</xdr:colOff>
      <xdr:row>56</xdr:row>
      <xdr:rowOff>152400</xdr:rowOff>
    </xdr:to>
    <xdr:sp>
      <xdr:nvSpPr>
        <xdr:cNvPr id="15" name="AutoShape 196"/>
        <xdr:cNvSpPr>
          <a:spLocks/>
        </xdr:cNvSpPr>
      </xdr:nvSpPr>
      <xdr:spPr>
        <a:xfrm>
          <a:off x="12477750" y="9239250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542925</xdr:colOff>
      <xdr:row>52</xdr:row>
      <xdr:rowOff>152400</xdr:rowOff>
    </xdr:from>
    <xdr:to>
      <xdr:col>15</xdr:col>
      <xdr:colOff>542925</xdr:colOff>
      <xdr:row>57</xdr:row>
      <xdr:rowOff>66675</xdr:rowOff>
    </xdr:to>
    <xdr:sp>
      <xdr:nvSpPr>
        <xdr:cNvPr id="16" name="AutoShape 197"/>
        <xdr:cNvSpPr>
          <a:spLocks/>
        </xdr:cNvSpPr>
      </xdr:nvSpPr>
      <xdr:spPr>
        <a:xfrm>
          <a:off x="14249400" y="8591550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47625</xdr:rowOff>
    </xdr:from>
    <xdr:to>
      <xdr:col>13</xdr:col>
      <xdr:colOff>114300</xdr:colOff>
      <xdr:row>54</xdr:row>
      <xdr:rowOff>47625</xdr:rowOff>
    </xdr:to>
    <xdr:sp>
      <xdr:nvSpPr>
        <xdr:cNvPr id="17" name="AutoShape 198"/>
        <xdr:cNvSpPr>
          <a:spLocks/>
        </xdr:cNvSpPr>
      </xdr:nvSpPr>
      <xdr:spPr>
        <a:xfrm>
          <a:off x="10839450" y="8810625"/>
          <a:ext cx="160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51</xdr:row>
      <xdr:rowOff>133350</xdr:rowOff>
    </xdr:from>
    <xdr:to>
      <xdr:col>13</xdr:col>
      <xdr:colOff>114300</xdr:colOff>
      <xdr:row>53</xdr:row>
      <xdr:rowOff>38100</xdr:rowOff>
    </xdr:to>
    <xdr:sp>
      <xdr:nvSpPr>
        <xdr:cNvPr id="18" name="AutoShape 199"/>
        <xdr:cNvSpPr>
          <a:spLocks/>
        </xdr:cNvSpPr>
      </xdr:nvSpPr>
      <xdr:spPr>
        <a:xfrm>
          <a:off x="10839450" y="8410575"/>
          <a:ext cx="16097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51</xdr:row>
      <xdr:rowOff>133350</xdr:rowOff>
    </xdr:from>
    <xdr:to>
      <xdr:col>13</xdr:col>
      <xdr:colOff>114300</xdr:colOff>
      <xdr:row>53</xdr:row>
      <xdr:rowOff>38100</xdr:rowOff>
    </xdr:to>
    <xdr:sp>
      <xdr:nvSpPr>
        <xdr:cNvPr id="19" name="AutoShape 200"/>
        <xdr:cNvSpPr>
          <a:spLocks/>
        </xdr:cNvSpPr>
      </xdr:nvSpPr>
      <xdr:spPr>
        <a:xfrm flipH="1">
          <a:off x="10839450" y="8410575"/>
          <a:ext cx="16097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47</xdr:row>
      <xdr:rowOff>104775</xdr:rowOff>
    </xdr:from>
    <xdr:to>
      <xdr:col>10</xdr:col>
      <xdr:colOff>561975</xdr:colOff>
      <xdr:row>51</xdr:row>
      <xdr:rowOff>133350</xdr:rowOff>
    </xdr:to>
    <xdr:sp>
      <xdr:nvSpPr>
        <xdr:cNvPr id="20" name="AutoShape 201"/>
        <xdr:cNvSpPr>
          <a:spLocks/>
        </xdr:cNvSpPr>
      </xdr:nvSpPr>
      <xdr:spPr>
        <a:xfrm>
          <a:off x="10839450" y="7734300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51</xdr:row>
      <xdr:rowOff>133350</xdr:rowOff>
    </xdr:from>
    <xdr:to>
      <xdr:col>14</xdr:col>
      <xdr:colOff>438150</xdr:colOff>
      <xdr:row>55</xdr:row>
      <xdr:rowOff>57150</xdr:rowOff>
    </xdr:to>
    <xdr:sp>
      <xdr:nvSpPr>
        <xdr:cNvPr id="21" name="AutoShape 202"/>
        <xdr:cNvSpPr>
          <a:spLocks/>
        </xdr:cNvSpPr>
      </xdr:nvSpPr>
      <xdr:spPr>
        <a:xfrm>
          <a:off x="13134975" y="8410575"/>
          <a:ext cx="323850" cy="571500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49</xdr:row>
      <xdr:rowOff>66675</xdr:rowOff>
    </xdr:from>
    <xdr:to>
      <xdr:col>10</xdr:col>
      <xdr:colOff>561975</xdr:colOff>
      <xdr:row>53</xdr:row>
      <xdr:rowOff>38100</xdr:rowOff>
    </xdr:to>
    <xdr:sp>
      <xdr:nvSpPr>
        <xdr:cNvPr id="22" name="AutoShape 203"/>
        <xdr:cNvSpPr>
          <a:spLocks/>
        </xdr:cNvSpPr>
      </xdr:nvSpPr>
      <xdr:spPr>
        <a:xfrm flipH="1" flipV="1">
          <a:off x="10210800" y="8020050"/>
          <a:ext cx="628650" cy="61912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53</xdr:row>
      <xdr:rowOff>38100</xdr:rowOff>
    </xdr:from>
    <xdr:to>
      <xdr:col>10</xdr:col>
      <xdr:colOff>561975</xdr:colOff>
      <xdr:row>53</xdr:row>
      <xdr:rowOff>38100</xdr:rowOff>
    </xdr:to>
    <xdr:sp>
      <xdr:nvSpPr>
        <xdr:cNvPr id="23" name="AutoShape 204"/>
        <xdr:cNvSpPr>
          <a:spLocks/>
        </xdr:cNvSpPr>
      </xdr:nvSpPr>
      <xdr:spPr>
        <a:xfrm flipH="1">
          <a:off x="10048875" y="86391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133350</xdr:rowOff>
    </xdr:from>
    <xdr:to>
      <xdr:col>10</xdr:col>
      <xdr:colOff>561975</xdr:colOff>
      <xdr:row>61</xdr:row>
      <xdr:rowOff>133350</xdr:rowOff>
    </xdr:to>
    <xdr:sp>
      <xdr:nvSpPr>
        <xdr:cNvPr id="24" name="AutoShape 205"/>
        <xdr:cNvSpPr>
          <a:spLocks/>
        </xdr:cNvSpPr>
      </xdr:nvSpPr>
      <xdr:spPr>
        <a:xfrm flipH="1">
          <a:off x="10410825" y="100488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53</xdr:row>
      <xdr:rowOff>38100</xdr:rowOff>
    </xdr:from>
    <xdr:to>
      <xdr:col>10</xdr:col>
      <xdr:colOff>247650</xdr:colOff>
      <xdr:row>61</xdr:row>
      <xdr:rowOff>133350</xdr:rowOff>
    </xdr:to>
    <xdr:sp>
      <xdr:nvSpPr>
        <xdr:cNvPr id="25" name="AutoShape 206"/>
        <xdr:cNvSpPr>
          <a:spLocks/>
        </xdr:cNvSpPr>
      </xdr:nvSpPr>
      <xdr:spPr>
        <a:xfrm>
          <a:off x="10525125" y="8639175"/>
          <a:ext cx="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61</xdr:row>
      <xdr:rowOff>114300</xdr:rowOff>
    </xdr:from>
    <xdr:to>
      <xdr:col>11</xdr:col>
      <xdr:colOff>304800</xdr:colOff>
      <xdr:row>61</xdr:row>
      <xdr:rowOff>114300</xdr:rowOff>
    </xdr:to>
    <xdr:sp>
      <xdr:nvSpPr>
        <xdr:cNvPr id="26" name="AutoShape 207"/>
        <xdr:cNvSpPr>
          <a:spLocks/>
        </xdr:cNvSpPr>
      </xdr:nvSpPr>
      <xdr:spPr>
        <a:xfrm>
          <a:off x="10772775" y="100298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657225</xdr:colOff>
      <xdr:row>61</xdr:row>
      <xdr:rowOff>47625</xdr:rowOff>
    </xdr:from>
    <xdr:to>
      <xdr:col>11</xdr:col>
      <xdr:colOff>47625</xdr:colOff>
      <xdr:row>61</xdr:row>
      <xdr:rowOff>114300</xdr:rowOff>
    </xdr:to>
    <xdr:sp>
      <xdr:nvSpPr>
        <xdr:cNvPr id="27" name="AutoShape 208"/>
        <xdr:cNvSpPr>
          <a:spLocks/>
        </xdr:cNvSpPr>
      </xdr:nvSpPr>
      <xdr:spPr>
        <a:xfrm rot="16200000">
          <a:off x="10934700" y="9963150"/>
          <a:ext cx="76200" cy="66675"/>
        </a:xfrm>
        <a:custGeom>
          <a:pathLst>
            <a:path h="52" w="52">
              <a:moveTo>
                <a:pt x="45" y="0"/>
              </a:moveTo>
              <a:cubicBezTo>
                <a:pt x="48" y="19"/>
                <a:pt x="52" y="38"/>
                <a:pt x="45" y="45"/>
              </a:cubicBezTo>
              <a:cubicBezTo>
                <a:pt x="38" y="52"/>
                <a:pt x="7" y="45"/>
                <a:pt x="0" y="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52</xdr:row>
      <xdr:rowOff>66675</xdr:rowOff>
    </xdr:from>
    <xdr:to>
      <xdr:col>10</xdr:col>
      <xdr:colOff>438150</xdr:colOff>
      <xdr:row>53</xdr:row>
      <xdr:rowOff>38100</xdr:rowOff>
    </xdr:to>
    <xdr:sp>
      <xdr:nvSpPr>
        <xdr:cNvPr id="28" name="AutoShape 209"/>
        <xdr:cNvSpPr>
          <a:spLocks/>
        </xdr:cNvSpPr>
      </xdr:nvSpPr>
      <xdr:spPr>
        <a:xfrm>
          <a:off x="10563225" y="8505825"/>
          <a:ext cx="152400" cy="133350"/>
        </a:xfrm>
        <a:custGeom>
          <a:pathLst>
            <a:path h="105" w="106">
              <a:moveTo>
                <a:pt x="106" y="15"/>
              </a:moveTo>
              <a:cubicBezTo>
                <a:pt x="68" y="7"/>
                <a:pt x="30" y="0"/>
                <a:pt x="15" y="15"/>
              </a:cubicBezTo>
              <a:cubicBezTo>
                <a:pt x="0" y="30"/>
                <a:pt x="7" y="67"/>
                <a:pt x="15" y="1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542925</xdr:colOff>
      <xdr:row>48</xdr:row>
      <xdr:rowOff>104775</xdr:rowOff>
    </xdr:from>
    <xdr:to>
      <xdr:col>15</xdr:col>
      <xdr:colOff>542925</xdr:colOff>
      <xdr:row>53</xdr:row>
      <xdr:rowOff>28575</xdr:rowOff>
    </xdr:to>
    <xdr:sp>
      <xdr:nvSpPr>
        <xdr:cNvPr id="29" name="AutoShape 222"/>
        <xdr:cNvSpPr>
          <a:spLocks/>
        </xdr:cNvSpPr>
      </xdr:nvSpPr>
      <xdr:spPr>
        <a:xfrm flipV="1">
          <a:off x="14249400" y="7896225"/>
          <a:ext cx="0" cy="733425"/>
        </a:xfrm>
        <a:prstGeom prst="line">
          <a:avLst/>
        </a:prstGeom>
        <a:solidFill>
          <a:srgbClr val="FFFFFF"/>
        </a:solidFill>
        <a:ln w="1587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571500</xdr:colOff>
      <xdr:row>58</xdr:row>
      <xdr:rowOff>38100</xdr:rowOff>
    </xdr:from>
    <xdr:to>
      <xdr:col>12</xdr:col>
      <xdr:colOff>9525</xdr:colOff>
      <xdr:row>61</xdr:row>
      <xdr:rowOff>123825</xdr:rowOff>
    </xdr:to>
    <xdr:sp>
      <xdr:nvSpPr>
        <xdr:cNvPr id="30" name="AutoShape 224"/>
        <xdr:cNvSpPr>
          <a:spLocks/>
        </xdr:cNvSpPr>
      </xdr:nvSpPr>
      <xdr:spPr>
        <a:xfrm flipV="1">
          <a:off x="10848975" y="9458325"/>
          <a:ext cx="809625" cy="581025"/>
        </a:xfrm>
        <a:prstGeom prst="lin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9525</xdr:rowOff>
    </xdr:from>
    <xdr:to>
      <xdr:col>17</xdr:col>
      <xdr:colOff>304800</xdr:colOff>
      <xdr:row>46</xdr:row>
      <xdr:rowOff>9525</xdr:rowOff>
    </xdr:to>
    <xdr:sp>
      <xdr:nvSpPr>
        <xdr:cNvPr id="31" name="AutoShape 225"/>
        <xdr:cNvSpPr>
          <a:spLocks/>
        </xdr:cNvSpPr>
      </xdr:nvSpPr>
      <xdr:spPr>
        <a:xfrm>
          <a:off x="9896475" y="7477125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9525</xdr:rowOff>
    </xdr:from>
    <xdr:to>
      <xdr:col>9</xdr:col>
      <xdr:colOff>504825</xdr:colOff>
      <xdr:row>49</xdr:row>
      <xdr:rowOff>38100</xdr:rowOff>
    </xdr:to>
    <xdr:sp>
      <xdr:nvSpPr>
        <xdr:cNvPr id="32" name="AutoShape 226"/>
        <xdr:cNvSpPr>
          <a:spLocks/>
        </xdr:cNvSpPr>
      </xdr:nvSpPr>
      <xdr:spPr>
        <a:xfrm>
          <a:off x="9896475" y="74771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9525</xdr:rowOff>
    </xdr:from>
    <xdr:to>
      <xdr:col>9</xdr:col>
      <xdr:colOff>504825</xdr:colOff>
      <xdr:row>46</xdr:row>
      <xdr:rowOff>9525</xdr:rowOff>
    </xdr:to>
    <xdr:sp>
      <xdr:nvSpPr>
        <xdr:cNvPr id="33" name="AutoShape 227"/>
        <xdr:cNvSpPr>
          <a:spLocks/>
        </xdr:cNvSpPr>
      </xdr:nvSpPr>
      <xdr:spPr>
        <a:xfrm>
          <a:off x="9896475" y="7477125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49</xdr:row>
      <xdr:rowOff>38100</xdr:rowOff>
    </xdr:from>
    <xdr:to>
      <xdr:col>9</xdr:col>
      <xdr:colOff>504825</xdr:colOff>
      <xdr:row>49</xdr:row>
      <xdr:rowOff>38100</xdr:rowOff>
    </xdr:to>
    <xdr:sp>
      <xdr:nvSpPr>
        <xdr:cNvPr id="34" name="AutoShape 228"/>
        <xdr:cNvSpPr>
          <a:spLocks/>
        </xdr:cNvSpPr>
      </xdr:nvSpPr>
      <xdr:spPr>
        <a:xfrm>
          <a:off x="9896475" y="7991475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9525</xdr:rowOff>
    </xdr:from>
    <xdr:to>
      <xdr:col>9</xdr:col>
      <xdr:colOff>304800</xdr:colOff>
      <xdr:row>49</xdr:row>
      <xdr:rowOff>38100</xdr:rowOff>
    </xdr:to>
    <xdr:sp>
      <xdr:nvSpPr>
        <xdr:cNvPr id="35" name="AutoShape 229"/>
        <xdr:cNvSpPr>
          <a:spLocks/>
        </xdr:cNvSpPr>
      </xdr:nvSpPr>
      <xdr:spPr>
        <a:xfrm>
          <a:off x="9896475" y="7477125"/>
          <a:ext cx="0" cy="514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504825</xdr:colOff>
      <xdr:row>46</xdr:row>
      <xdr:rowOff>9525</xdr:rowOff>
    </xdr:from>
    <xdr:to>
      <xdr:col>9</xdr:col>
      <xdr:colOff>504825</xdr:colOff>
      <xdr:row>49</xdr:row>
      <xdr:rowOff>38100</xdr:rowOff>
    </xdr:to>
    <xdr:sp>
      <xdr:nvSpPr>
        <xdr:cNvPr id="36" name="AutoShape 230"/>
        <xdr:cNvSpPr>
          <a:spLocks/>
        </xdr:cNvSpPr>
      </xdr:nvSpPr>
      <xdr:spPr>
        <a:xfrm>
          <a:off x="10096500" y="7477125"/>
          <a:ext cx="0" cy="514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19050</xdr:rowOff>
    </xdr:from>
    <xdr:to>
      <xdr:col>9</xdr:col>
      <xdr:colOff>514350</xdr:colOff>
      <xdr:row>49</xdr:row>
      <xdr:rowOff>47625</xdr:rowOff>
    </xdr:to>
    <xdr:sp>
      <xdr:nvSpPr>
        <xdr:cNvPr id="37" name="AutoShape 231"/>
        <xdr:cNvSpPr>
          <a:spLocks/>
        </xdr:cNvSpPr>
      </xdr:nvSpPr>
      <xdr:spPr>
        <a:xfrm>
          <a:off x="9906000" y="748665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19050</xdr:rowOff>
    </xdr:from>
    <xdr:to>
      <xdr:col>9</xdr:col>
      <xdr:colOff>514350</xdr:colOff>
      <xdr:row>46</xdr:row>
      <xdr:rowOff>19050</xdr:rowOff>
    </xdr:to>
    <xdr:sp>
      <xdr:nvSpPr>
        <xdr:cNvPr id="38" name="AutoShape 232"/>
        <xdr:cNvSpPr>
          <a:spLocks/>
        </xdr:cNvSpPr>
      </xdr:nvSpPr>
      <xdr:spPr>
        <a:xfrm>
          <a:off x="9906000" y="748665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47625</xdr:rowOff>
    </xdr:from>
    <xdr:to>
      <xdr:col>9</xdr:col>
      <xdr:colOff>514350</xdr:colOff>
      <xdr:row>49</xdr:row>
      <xdr:rowOff>47625</xdr:rowOff>
    </xdr:to>
    <xdr:sp>
      <xdr:nvSpPr>
        <xdr:cNvPr id="39" name="AutoShape 233"/>
        <xdr:cNvSpPr>
          <a:spLocks/>
        </xdr:cNvSpPr>
      </xdr:nvSpPr>
      <xdr:spPr>
        <a:xfrm>
          <a:off x="9906000" y="800100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19050</xdr:rowOff>
    </xdr:from>
    <xdr:to>
      <xdr:col>9</xdr:col>
      <xdr:colOff>314325</xdr:colOff>
      <xdr:row>49</xdr:row>
      <xdr:rowOff>47625</xdr:rowOff>
    </xdr:to>
    <xdr:sp>
      <xdr:nvSpPr>
        <xdr:cNvPr id="40" name="AutoShape 234"/>
        <xdr:cNvSpPr>
          <a:spLocks/>
        </xdr:cNvSpPr>
      </xdr:nvSpPr>
      <xdr:spPr>
        <a:xfrm>
          <a:off x="9906000" y="7486650"/>
          <a:ext cx="0" cy="514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9</xdr:col>
      <xdr:colOff>514350</xdr:colOff>
      <xdr:row>49</xdr:row>
      <xdr:rowOff>47625</xdr:rowOff>
    </xdr:to>
    <xdr:sp>
      <xdr:nvSpPr>
        <xdr:cNvPr id="41" name="AutoShape 235"/>
        <xdr:cNvSpPr>
          <a:spLocks/>
        </xdr:cNvSpPr>
      </xdr:nvSpPr>
      <xdr:spPr>
        <a:xfrm>
          <a:off x="10106025" y="7486650"/>
          <a:ext cx="0" cy="514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542925</xdr:colOff>
      <xdr:row>52</xdr:row>
      <xdr:rowOff>152400</xdr:rowOff>
    </xdr:from>
    <xdr:to>
      <xdr:col>15</xdr:col>
      <xdr:colOff>628650</xdr:colOff>
      <xdr:row>54</xdr:row>
      <xdr:rowOff>47625</xdr:rowOff>
    </xdr:to>
    <xdr:sp>
      <xdr:nvSpPr>
        <xdr:cNvPr id="42" name="AutoShape 236"/>
        <xdr:cNvSpPr>
          <a:spLocks/>
        </xdr:cNvSpPr>
      </xdr:nvSpPr>
      <xdr:spPr>
        <a:xfrm>
          <a:off x="14249400" y="8591550"/>
          <a:ext cx="85725" cy="21907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476250</xdr:colOff>
      <xdr:row>52</xdr:row>
      <xdr:rowOff>152400</xdr:rowOff>
    </xdr:from>
    <xdr:to>
      <xdr:col>15</xdr:col>
      <xdr:colOff>542925</xdr:colOff>
      <xdr:row>54</xdr:row>
      <xdr:rowOff>47625</xdr:rowOff>
    </xdr:to>
    <xdr:sp>
      <xdr:nvSpPr>
        <xdr:cNvPr id="43" name="AutoShape 237"/>
        <xdr:cNvSpPr>
          <a:spLocks/>
        </xdr:cNvSpPr>
      </xdr:nvSpPr>
      <xdr:spPr>
        <a:xfrm flipH="1">
          <a:off x="14182725" y="8591550"/>
          <a:ext cx="76200" cy="21907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47625</xdr:rowOff>
    </xdr:from>
    <xdr:to>
      <xdr:col>11</xdr:col>
      <xdr:colOff>428625</xdr:colOff>
      <xdr:row>6</xdr:row>
      <xdr:rowOff>104775</xdr:rowOff>
    </xdr:to>
    <xdr:sp>
      <xdr:nvSpPr>
        <xdr:cNvPr id="44" name="AutoShape 284"/>
        <xdr:cNvSpPr>
          <a:spLocks/>
        </xdr:cNvSpPr>
      </xdr:nvSpPr>
      <xdr:spPr>
        <a:xfrm>
          <a:off x="9810750" y="857250"/>
          <a:ext cx="1581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104775</xdr:rowOff>
    </xdr:from>
    <xdr:to>
      <xdr:col>14</xdr:col>
      <xdr:colOff>428625</xdr:colOff>
      <xdr:row>6</xdr:row>
      <xdr:rowOff>104775</xdr:rowOff>
    </xdr:to>
    <xdr:sp>
      <xdr:nvSpPr>
        <xdr:cNvPr id="45" name="AutoShape 285"/>
        <xdr:cNvSpPr>
          <a:spLocks/>
        </xdr:cNvSpPr>
      </xdr:nvSpPr>
      <xdr:spPr>
        <a:xfrm>
          <a:off x="9810750" y="1076325"/>
          <a:ext cx="3638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95250</xdr:rowOff>
    </xdr:from>
    <xdr:to>
      <xdr:col>14</xdr:col>
      <xdr:colOff>428625</xdr:colOff>
      <xdr:row>6</xdr:row>
      <xdr:rowOff>47625</xdr:rowOff>
    </xdr:to>
    <xdr:sp>
      <xdr:nvSpPr>
        <xdr:cNvPr id="46" name="AutoShape 286"/>
        <xdr:cNvSpPr>
          <a:spLocks/>
        </xdr:cNvSpPr>
      </xdr:nvSpPr>
      <xdr:spPr>
        <a:xfrm>
          <a:off x="13030200" y="904875"/>
          <a:ext cx="419100" cy="11430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14</xdr:col>
      <xdr:colOff>428625</xdr:colOff>
      <xdr:row>7</xdr:row>
      <xdr:rowOff>104775</xdr:rowOff>
    </xdr:to>
    <xdr:sp>
      <xdr:nvSpPr>
        <xdr:cNvPr id="47" name="AutoShape 287"/>
        <xdr:cNvSpPr>
          <a:spLocks/>
        </xdr:cNvSpPr>
      </xdr:nvSpPr>
      <xdr:spPr>
        <a:xfrm>
          <a:off x="13030200" y="1133475"/>
          <a:ext cx="419100" cy="104775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14</xdr:col>
      <xdr:colOff>428625</xdr:colOff>
      <xdr:row>7</xdr:row>
      <xdr:rowOff>0</xdr:rowOff>
    </xdr:to>
    <xdr:sp>
      <xdr:nvSpPr>
        <xdr:cNvPr id="48" name="AutoShape 288"/>
        <xdr:cNvSpPr>
          <a:spLocks/>
        </xdr:cNvSpPr>
      </xdr:nvSpPr>
      <xdr:spPr>
        <a:xfrm>
          <a:off x="13030200" y="113347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47625</xdr:rowOff>
    </xdr:from>
    <xdr:to>
      <xdr:col>14</xdr:col>
      <xdr:colOff>428625</xdr:colOff>
      <xdr:row>6</xdr:row>
      <xdr:rowOff>47625</xdr:rowOff>
    </xdr:to>
    <xdr:sp>
      <xdr:nvSpPr>
        <xdr:cNvPr id="49" name="AutoShape 289"/>
        <xdr:cNvSpPr>
          <a:spLocks/>
        </xdr:cNvSpPr>
      </xdr:nvSpPr>
      <xdr:spPr>
        <a:xfrm>
          <a:off x="13030200" y="101917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428625</xdr:colOff>
      <xdr:row>6</xdr:row>
      <xdr:rowOff>104775</xdr:rowOff>
    </xdr:from>
    <xdr:to>
      <xdr:col>15</xdr:col>
      <xdr:colOff>419100</xdr:colOff>
      <xdr:row>6</xdr:row>
      <xdr:rowOff>104775</xdr:rowOff>
    </xdr:to>
    <xdr:sp>
      <xdr:nvSpPr>
        <xdr:cNvPr id="50" name="AutoShape 290"/>
        <xdr:cNvSpPr>
          <a:spLocks/>
        </xdr:cNvSpPr>
      </xdr:nvSpPr>
      <xdr:spPr>
        <a:xfrm>
          <a:off x="13449300" y="1076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104775</xdr:rowOff>
    </xdr:from>
    <xdr:to>
      <xdr:col>9</xdr:col>
      <xdr:colOff>219075</xdr:colOff>
      <xdr:row>15</xdr:row>
      <xdr:rowOff>9525</xdr:rowOff>
    </xdr:to>
    <xdr:sp>
      <xdr:nvSpPr>
        <xdr:cNvPr id="51" name="AutoShape 291"/>
        <xdr:cNvSpPr>
          <a:spLocks/>
        </xdr:cNvSpPr>
      </xdr:nvSpPr>
      <xdr:spPr>
        <a:xfrm>
          <a:off x="9810750" y="1076325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15</xdr:row>
      <xdr:rowOff>9525</xdr:rowOff>
    </xdr:from>
    <xdr:to>
      <xdr:col>9</xdr:col>
      <xdr:colOff>581025</xdr:colOff>
      <xdr:row>16</xdr:row>
      <xdr:rowOff>123825</xdr:rowOff>
    </xdr:to>
    <xdr:sp>
      <xdr:nvSpPr>
        <xdr:cNvPr id="52" name="AutoShape 292"/>
        <xdr:cNvSpPr>
          <a:spLocks/>
        </xdr:cNvSpPr>
      </xdr:nvSpPr>
      <xdr:spPr>
        <a:xfrm>
          <a:off x="9810750" y="2447925"/>
          <a:ext cx="3619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15</xdr:row>
      <xdr:rowOff>66675</xdr:rowOff>
    </xdr:from>
    <xdr:to>
      <xdr:col>10</xdr:col>
      <xdr:colOff>142875</xdr:colOff>
      <xdr:row>18</xdr:row>
      <xdr:rowOff>19050</xdr:rowOff>
    </xdr:to>
    <xdr:sp>
      <xdr:nvSpPr>
        <xdr:cNvPr id="53" name="AutoShape 293"/>
        <xdr:cNvSpPr>
          <a:spLocks/>
        </xdr:cNvSpPr>
      </xdr:nvSpPr>
      <xdr:spPr>
        <a:xfrm flipV="1">
          <a:off x="9934575" y="2505075"/>
          <a:ext cx="485775" cy="447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323850</xdr:colOff>
      <xdr:row>16</xdr:row>
      <xdr:rowOff>123825</xdr:rowOff>
    </xdr:from>
    <xdr:to>
      <xdr:col>10</xdr:col>
      <xdr:colOff>323850</xdr:colOff>
      <xdr:row>17</xdr:row>
      <xdr:rowOff>123825</xdr:rowOff>
    </xdr:to>
    <xdr:sp>
      <xdr:nvSpPr>
        <xdr:cNvPr id="54" name="AutoShape 294"/>
        <xdr:cNvSpPr>
          <a:spLocks/>
        </xdr:cNvSpPr>
      </xdr:nvSpPr>
      <xdr:spPr>
        <a:xfrm rot="18900000">
          <a:off x="9915525" y="2733675"/>
          <a:ext cx="685800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428625</xdr:colOff>
      <xdr:row>6</xdr:row>
      <xdr:rowOff>104775</xdr:rowOff>
    </xdr:from>
    <xdr:to>
      <xdr:col>11</xdr:col>
      <xdr:colOff>428625</xdr:colOff>
      <xdr:row>8</xdr:row>
      <xdr:rowOff>0</xdr:rowOff>
    </xdr:to>
    <xdr:sp>
      <xdr:nvSpPr>
        <xdr:cNvPr id="55" name="AutoShape 295"/>
        <xdr:cNvSpPr>
          <a:spLocks/>
        </xdr:cNvSpPr>
      </xdr:nvSpPr>
      <xdr:spPr>
        <a:xfrm>
          <a:off x="11391900" y="1076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428625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56" name="AutoShape 296"/>
        <xdr:cNvSpPr>
          <a:spLocks/>
        </xdr:cNvSpPr>
      </xdr:nvSpPr>
      <xdr:spPr>
        <a:xfrm>
          <a:off x="11391900" y="12382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14</xdr:col>
      <xdr:colOff>9525</xdr:colOff>
      <xdr:row>8</xdr:row>
      <xdr:rowOff>0</xdr:rowOff>
    </xdr:to>
    <xdr:sp>
      <xdr:nvSpPr>
        <xdr:cNvPr id="57" name="AutoShape 297"/>
        <xdr:cNvSpPr>
          <a:spLocks/>
        </xdr:cNvSpPr>
      </xdr:nvSpPr>
      <xdr:spPr>
        <a:xfrm>
          <a:off x="13030200" y="1133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104775</xdr:rowOff>
    </xdr:from>
    <xdr:to>
      <xdr:col>11</xdr:col>
      <xdr:colOff>428625</xdr:colOff>
      <xdr:row>7</xdr:row>
      <xdr:rowOff>104775</xdr:rowOff>
    </xdr:to>
    <xdr:sp>
      <xdr:nvSpPr>
        <xdr:cNvPr id="58" name="AutoShape 298"/>
        <xdr:cNvSpPr>
          <a:spLocks/>
        </xdr:cNvSpPr>
      </xdr:nvSpPr>
      <xdr:spPr>
        <a:xfrm>
          <a:off x="9810750" y="1238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47625</xdr:rowOff>
    </xdr:from>
    <xdr:to>
      <xdr:col>11</xdr:col>
      <xdr:colOff>428625</xdr:colOff>
      <xdr:row>6</xdr:row>
      <xdr:rowOff>104775</xdr:rowOff>
    </xdr:to>
    <xdr:sp>
      <xdr:nvSpPr>
        <xdr:cNvPr id="59" name="AutoShape 299"/>
        <xdr:cNvSpPr>
          <a:spLocks/>
        </xdr:cNvSpPr>
      </xdr:nvSpPr>
      <xdr:spPr>
        <a:xfrm>
          <a:off x="9810750" y="857250"/>
          <a:ext cx="1581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47625</xdr:rowOff>
    </xdr:from>
    <xdr:to>
      <xdr:col>11</xdr:col>
      <xdr:colOff>428625</xdr:colOff>
      <xdr:row>6</xdr:row>
      <xdr:rowOff>104775</xdr:rowOff>
    </xdr:to>
    <xdr:sp>
      <xdr:nvSpPr>
        <xdr:cNvPr id="60" name="AutoShape 300"/>
        <xdr:cNvSpPr>
          <a:spLocks/>
        </xdr:cNvSpPr>
      </xdr:nvSpPr>
      <xdr:spPr>
        <a:xfrm flipH="1">
          <a:off x="9810750" y="857250"/>
          <a:ext cx="1581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</xdr:row>
      <xdr:rowOff>28575</xdr:rowOff>
    </xdr:from>
    <xdr:to>
      <xdr:col>9</xdr:col>
      <xdr:colOff>219075</xdr:colOff>
      <xdr:row>5</xdr:row>
      <xdr:rowOff>47625</xdr:rowOff>
    </xdr:to>
    <xdr:sp>
      <xdr:nvSpPr>
        <xdr:cNvPr id="61" name="AutoShape 301"/>
        <xdr:cNvSpPr>
          <a:spLocks/>
        </xdr:cNvSpPr>
      </xdr:nvSpPr>
      <xdr:spPr>
        <a:xfrm>
          <a:off x="9810750" y="190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409575</xdr:colOff>
      <xdr:row>5</xdr:row>
      <xdr:rowOff>47625</xdr:rowOff>
    </xdr:from>
    <xdr:to>
      <xdr:col>13</xdr:col>
      <xdr:colOff>28575</xdr:colOff>
      <xdr:row>8</xdr:row>
      <xdr:rowOff>114300</xdr:rowOff>
    </xdr:to>
    <xdr:sp>
      <xdr:nvSpPr>
        <xdr:cNvPr id="62" name="AutoShape 302"/>
        <xdr:cNvSpPr>
          <a:spLocks/>
        </xdr:cNvSpPr>
      </xdr:nvSpPr>
      <xdr:spPr>
        <a:xfrm>
          <a:off x="12058650" y="857250"/>
          <a:ext cx="304800" cy="552450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142875</xdr:rowOff>
    </xdr:from>
    <xdr:to>
      <xdr:col>9</xdr:col>
      <xdr:colOff>219075</xdr:colOff>
      <xdr:row>6</xdr:row>
      <xdr:rowOff>104775</xdr:rowOff>
    </xdr:to>
    <xdr:sp>
      <xdr:nvSpPr>
        <xdr:cNvPr id="63" name="AutoShape 303"/>
        <xdr:cNvSpPr>
          <a:spLocks/>
        </xdr:cNvSpPr>
      </xdr:nvSpPr>
      <xdr:spPr>
        <a:xfrm flipH="1" flipV="1">
          <a:off x="9210675" y="466725"/>
          <a:ext cx="600075" cy="609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6</xdr:row>
      <xdr:rowOff>104775</xdr:rowOff>
    </xdr:from>
    <xdr:to>
      <xdr:col>9</xdr:col>
      <xdr:colOff>219075</xdr:colOff>
      <xdr:row>6</xdr:row>
      <xdr:rowOff>104775</xdr:rowOff>
    </xdr:to>
    <xdr:sp>
      <xdr:nvSpPr>
        <xdr:cNvPr id="64" name="AutoShape 304"/>
        <xdr:cNvSpPr>
          <a:spLocks/>
        </xdr:cNvSpPr>
      </xdr:nvSpPr>
      <xdr:spPr>
        <a:xfrm flipH="1">
          <a:off x="9439275" y="10763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9525</xdr:rowOff>
    </xdr:from>
    <xdr:to>
      <xdr:col>9</xdr:col>
      <xdr:colOff>219075</xdr:colOff>
      <xdr:row>15</xdr:row>
      <xdr:rowOff>9525</xdr:rowOff>
    </xdr:to>
    <xdr:sp>
      <xdr:nvSpPr>
        <xdr:cNvPr id="65" name="AutoShape 305"/>
        <xdr:cNvSpPr>
          <a:spLocks/>
        </xdr:cNvSpPr>
      </xdr:nvSpPr>
      <xdr:spPr>
        <a:xfrm flipH="1">
          <a:off x="9391650" y="2447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104775</xdr:rowOff>
    </xdr:from>
    <xdr:to>
      <xdr:col>8</xdr:col>
      <xdr:colOff>600075</xdr:colOff>
      <xdr:row>15</xdr:row>
      <xdr:rowOff>9525</xdr:rowOff>
    </xdr:to>
    <xdr:sp>
      <xdr:nvSpPr>
        <xdr:cNvPr id="66" name="AutoShape 306"/>
        <xdr:cNvSpPr>
          <a:spLocks/>
        </xdr:cNvSpPr>
      </xdr:nvSpPr>
      <xdr:spPr>
        <a:xfrm>
          <a:off x="9505950" y="10763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14</xdr:row>
      <xdr:rowOff>123825</xdr:rowOff>
    </xdr:from>
    <xdr:to>
      <xdr:col>9</xdr:col>
      <xdr:colOff>219075</xdr:colOff>
      <xdr:row>16</xdr:row>
      <xdr:rowOff>123825</xdr:rowOff>
    </xdr:to>
    <xdr:sp>
      <xdr:nvSpPr>
        <xdr:cNvPr id="67" name="AutoShape 307"/>
        <xdr:cNvSpPr>
          <a:spLocks/>
        </xdr:cNvSpPr>
      </xdr:nvSpPr>
      <xdr:spPr>
        <a:xfrm>
          <a:off x="9810750" y="2400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15</xdr:row>
      <xdr:rowOff>66675</xdr:rowOff>
    </xdr:from>
    <xdr:to>
      <xdr:col>9</xdr:col>
      <xdr:colOff>285750</xdr:colOff>
      <xdr:row>15</xdr:row>
      <xdr:rowOff>123825</xdr:rowOff>
    </xdr:to>
    <xdr:sp>
      <xdr:nvSpPr>
        <xdr:cNvPr id="68" name="AutoShape 308"/>
        <xdr:cNvSpPr>
          <a:spLocks/>
        </xdr:cNvSpPr>
      </xdr:nvSpPr>
      <xdr:spPr>
        <a:xfrm>
          <a:off x="9810750" y="2505075"/>
          <a:ext cx="76200" cy="57150"/>
        </a:xfrm>
        <a:custGeom>
          <a:pathLst>
            <a:path h="52" w="52">
              <a:moveTo>
                <a:pt x="45" y="0"/>
              </a:moveTo>
              <a:cubicBezTo>
                <a:pt x="48" y="19"/>
                <a:pt x="52" y="38"/>
                <a:pt x="45" y="45"/>
              </a:cubicBezTo>
              <a:cubicBezTo>
                <a:pt x="38" y="52"/>
                <a:pt x="7" y="45"/>
                <a:pt x="0" y="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5</xdr:row>
      <xdr:rowOff>133350</xdr:rowOff>
    </xdr:from>
    <xdr:to>
      <xdr:col>9</xdr:col>
      <xdr:colOff>95250</xdr:colOff>
      <xdr:row>6</xdr:row>
      <xdr:rowOff>104775</xdr:rowOff>
    </xdr:to>
    <xdr:sp>
      <xdr:nvSpPr>
        <xdr:cNvPr id="69" name="AutoShape 309"/>
        <xdr:cNvSpPr>
          <a:spLocks/>
        </xdr:cNvSpPr>
      </xdr:nvSpPr>
      <xdr:spPr>
        <a:xfrm>
          <a:off x="9553575" y="942975"/>
          <a:ext cx="133350" cy="133350"/>
        </a:xfrm>
        <a:custGeom>
          <a:pathLst>
            <a:path h="105" w="106">
              <a:moveTo>
                <a:pt x="106" y="15"/>
              </a:moveTo>
              <a:cubicBezTo>
                <a:pt x="68" y="7"/>
                <a:pt x="30" y="0"/>
                <a:pt x="15" y="15"/>
              </a:cubicBezTo>
              <a:cubicBezTo>
                <a:pt x="0" y="30"/>
                <a:pt x="7" y="67"/>
                <a:pt x="15" y="1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28575</xdr:rowOff>
    </xdr:from>
    <xdr:to>
      <xdr:col>14</xdr:col>
      <xdr:colOff>9525</xdr:colOff>
      <xdr:row>6</xdr:row>
      <xdr:rowOff>104775</xdr:rowOff>
    </xdr:to>
    <xdr:sp>
      <xdr:nvSpPr>
        <xdr:cNvPr id="70" name="AutoShape 322"/>
        <xdr:cNvSpPr>
          <a:spLocks/>
        </xdr:cNvSpPr>
      </xdr:nvSpPr>
      <xdr:spPr>
        <a:xfrm flipV="1">
          <a:off x="13030200" y="352425"/>
          <a:ext cx="0" cy="723900"/>
        </a:xfrm>
        <a:prstGeom prst="line">
          <a:avLst/>
        </a:prstGeom>
        <a:noFill/>
        <a:ln w="1587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0</xdr:rowOff>
    </xdr:from>
    <xdr:to>
      <xdr:col>9</xdr:col>
      <xdr:colOff>219075</xdr:colOff>
      <xdr:row>15</xdr:row>
      <xdr:rowOff>9525</xdr:rowOff>
    </xdr:to>
    <xdr:sp>
      <xdr:nvSpPr>
        <xdr:cNvPr id="71" name="AutoShape 324"/>
        <xdr:cNvSpPr>
          <a:spLocks/>
        </xdr:cNvSpPr>
      </xdr:nvSpPr>
      <xdr:spPr>
        <a:xfrm flipH="1" flipV="1">
          <a:off x="9258300" y="1943100"/>
          <a:ext cx="552450" cy="5048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323850</xdr:colOff>
      <xdr:row>5</xdr:row>
      <xdr:rowOff>28575</xdr:rowOff>
    </xdr:from>
    <xdr:to>
      <xdr:col>15</xdr:col>
      <xdr:colOff>628650</xdr:colOff>
      <xdr:row>8</xdr:row>
      <xdr:rowOff>95250</xdr:rowOff>
    </xdr:to>
    <xdr:sp>
      <xdr:nvSpPr>
        <xdr:cNvPr id="72" name="AutoShape 325"/>
        <xdr:cNvSpPr>
          <a:spLocks/>
        </xdr:cNvSpPr>
      </xdr:nvSpPr>
      <xdr:spPr>
        <a:xfrm>
          <a:off x="14030325" y="838200"/>
          <a:ext cx="314325" cy="552450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5</xdr:row>
      <xdr:rowOff>133350</xdr:rowOff>
    </xdr:from>
    <xdr:to>
      <xdr:col>10</xdr:col>
      <xdr:colOff>304800</xdr:colOff>
      <xdr:row>8</xdr:row>
      <xdr:rowOff>152400</xdr:rowOff>
    </xdr:to>
    <xdr:sp>
      <xdr:nvSpPr>
        <xdr:cNvPr id="73" name="AutoShape 327"/>
        <xdr:cNvSpPr>
          <a:spLocks/>
        </xdr:cNvSpPr>
      </xdr:nvSpPr>
      <xdr:spPr>
        <a:xfrm>
          <a:off x="10582275" y="942975"/>
          <a:ext cx="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115</xdr:row>
      <xdr:rowOff>28575</xdr:rowOff>
    </xdr:from>
    <xdr:to>
      <xdr:col>6</xdr:col>
      <xdr:colOff>409575</xdr:colOff>
      <xdr:row>133</xdr:row>
      <xdr:rowOff>9525</xdr:rowOff>
    </xdr:to>
    <xdr:graphicFrame>
      <xdr:nvGraphicFramePr>
        <xdr:cNvPr id="74" name="Chart 417"/>
        <xdr:cNvGraphicFramePr/>
      </xdr:nvGraphicFramePr>
      <xdr:xfrm>
        <a:off x="209550" y="18707100"/>
        <a:ext cx="72390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400050</xdr:colOff>
      <xdr:row>133</xdr:row>
      <xdr:rowOff>9525</xdr:rowOff>
    </xdr:to>
    <xdr:graphicFrame>
      <xdr:nvGraphicFramePr>
        <xdr:cNvPr id="75" name="Chart 418"/>
        <xdr:cNvGraphicFramePr/>
      </xdr:nvGraphicFramePr>
      <xdr:xfrm>
        <a:off x="7553325" y="18678525"/>
        <a:ext cx="518160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485775</xdr:colOff>
      <xdr:row>98</xdr:row>
      <xdr:rowOff>85725</xdr:rowOff>
    </xdr:from>
    <xdr:to>
      <xdr:col>12</xdr:col>
      <xdr:colOff>47625</xdr:colOff>
      <xdr:row>99</xdr:row>
      <xdr:rowOff>152400</xdr:rowOff>
    </xdr:to>
    <xdr:sp>
      <xdr:nvSpPr>
        <xdr:cNvPr id="76" name="AutoShape 420"/>
        <xdr:cNvSpPr>
          <a:spLocks/>
        </xdr:cNvSpPr>
      </xdr:nvSpPr>
      <xdr:spPr>
        <a:xfrm>
          <a:off x="10077450" y="15992475"/>
          <a:ext cx="1619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98</xdr:row>
      <xdr:rowOff>142875</xdr:rowOff>
    </xdr:from>
    <xdr:to>
      <xdr:col>15</xdr:col>
      <xdr:colOff>95250</xdr:colOff>
      <xdr:row>101</xdr:row>
      <xdr:rowOff>0</xdr:rowOff>
    </xdr:to>
    <xdr:sp>
      <xdr:nvSpPr>
        <xdr:cNvPr id="77" name="AutoShape 421"/>
        <xdr:cNvSpPr>
          <a:spLocks/>
        </xdr:cNvSpPr>
      </xdr:nvSpPr>
      <xdr:spPr>
        <a:xfrm>
          <a:off x="13373100" y="16049625"/>
          <a:ext cx="428625" cy="34290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99</xdr:row>
      <xdr:rowOff>152400</xdr:rowOff>
    </xdr:from>
    <xdr:to>
      <xdr:col>16</xdr:col>
      <xdr:colOff>95250</xdr:colOff>
      <xdr:row>99</xdr:row>
      <xdr:rowOff>152400</xdr:rowOff>
    </xdr:to>
    <xdr:sp>
      <xdr:nvSpPr>
        <xdr:cNvPr id="78" name="AutoShape 422"/>
        <xdr:cNvSpPr>
          <a:spLocks/>
        </xdr:cNvSpPr>
      </xdr:nvSpPr>
      <xdr:spPr>
        <a:xfrm>
          <a:off x="13801725" y="16221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99</xdr:row>
      <xdr:rowOff>152400</xdr:rowOff>
    </xdr:from>
    <xdr:to>
      <xdr:col>9</xdr:col>
      <xdr:colOff>485775</xdr:colOff>
      <xdr:row>108</xdr:row>
      <xdr:rowOff>85725</xdr:rowOff>
    </xdr:to>
    <xdr:sp>
      <xdr:nvSpPr>
        <xdr:cNvPr id="79" name="AutoShape 423"/>
        <xdr:cNvSpPr>
          <a:spLocks/>
        </xdr:cNvSpPr>
      </xdr:nvSpPr>
      <xdr:spPr>
        <a:xfrm>
          <a:off x="10077450" y="16221075"/>
          <a:ext cx="0" cy="1409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47625</xdr:colOff>
      <xdr:row>99</xdr:row>
      <xdr:rowOff>152400</xdr:rowOff>
    </xdr:from>
    <xdr:to>
      <xdr:col>12</xdr:col>
      <xdr:colOff>47625</xdr:colOff>
      <xdr:row>101</xdr:row>
      <xdr:rowOff>57150</xdr:rowOff>
    </xdr:to>
    <xdr:sp>
      <xdr:nvSpPr>
        <xdr:cNvPr id="80" name="AutoShape 424"/>
        <xdr:cNvSpPr>
          <a:spLocks/>
        </xdr:cNvSpPr>
      </xdr:nvSpPr>
      <xdr:spPr>
        <a:xfrm>
          <a:off x="11696700" y="16221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47625</xdr:colOff>
      <xdr:row>101</xdr:row>
      <xdr:rowOff>0</xdr:rowOff>
    </xdr:from>
    <xdr:to>
      <xdr:col>14</xdr:col>
      <xdr:colOff>352425</xdr:colOff>
      <xdr:row>101</xdr:row>
      <xdr:rowOff>0</xdr:rowOff>
    </xdr:to>
    <xdr:sp>
      <xdr:nvSpPr>
        <xdr:cNvPr id="81" name="AutoShape 425"/>
        <xdr:cNvSpPr>
          <a:spLocks/>
        </xdr:cNvSpPr>
      </xdr:nvSpPr>
      <xdr:spPr>
        <a:xfrm>
          <a:off x="11696700" y="16392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101</xdr:row>
      <xdr:rowOff>0</xdr:rowOff>
    </xdr:from>
    <xdr:to>
      <xdr:col>12</xdr:col>
      <xdr:colOff>47625</xdr:colOff>
      <xdr:row>101</xdr:row>
      <xdr:rowOff>0</xdr:rowOff>
    </xdr:to>
    <xdr:sp>
      <xdr:nvSpPr>
        <xdr:cNvPr id="82" name="AutoShape 426"/>
        <xdr:cNvSpPr>
          <a:spLocks/>
        </xdr:cNvSpPr>
      </xdr:nvSpPr>
      <xdr:spPr>
        <a:xfrm>
          <a:off x="10077450" y="163925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98</xdr:row>
      <xdr:rowOff>85725</xdr:rowOff>
    </xdr:from>
    <xdr:to>
      <xdr:col>12</xdr:col>
      <xdr:colOff>47625</xdr:colOff>
      <xdr:row>99</xdr:row>
      <xdr:rowOff>152400</xdr:rowOff>
    </xdr:to>
    <xdr:sp>
      <xdr:nvSpPr>
        <xdr:cNvPr id="83" name="AutoShape 427"/>
        <xdr:cNvSpPr>
          <a:spLocks/>
        </xdr:cNvSpPr>
      </xdr:nvSpPr>
      <xdr:spPr>
        <a:xfrm>
          <a:off x="10077450" y="15992475"/>
          <a:ext cx="1619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98</xdr:row>
      <xdr:rowOff>85725</xdr:rowOff>
    </xdr:from>
    <xdr:to>
      <xdr:col>12</xdr:col>
      <xdr:colOff>47625</xdr:colOff>
      <xdr:row>99</xdr:row>
      <xdr:rowOff>152400</xdr:rowOff>
    </xdr:to>
    <xdr:sp>
      <xdr:nvSpPr>
        <xdr:cNvPr id="84" name="AutoShape 428"/>
        <xdr:cNvSpPr>
          <a:spLocks/>
        </xdr:cNvSpPr>
      </xdr:nvSpPr>
      <xdr:spPr>
        <a:xfrm flipH="1">
          <a:off x="10077450" y="15992475"/>
          <a:ext cx="1619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94</xdr:row>
      <xdr:rowOff>57150</xdr:rowOff>
    </xdr:from>
    <xdr:to>
      <xdr:col>9</xdr:col>
      <xdr:colOff>485775</xdr:colOff>
      <xdr:row>98</xdr:row>
      <xdr:rowOff>85725</xdr:rowOff>
    </xdr:to>
    <xdr:sp>
      <xdr:nvSpPr>
        <xdr:cNvPr id="85" name="AutoShape 429"/>
        <xdr:cNvSpPr>
          <a:spLocks/>
        </xdr:cNvSpPr>
      </xdr:nvSpPr>
      <xdr:spPr>
        <a:xfrm>
          <a:off x="10077450" y="153162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</xdr:colOff>
      <xdr:row>98</xdr:row>
      <xdr:rowOff>85725</xdr:rowOff>
    </xdr:from>
    <xdr:to>
      <xdr:col>13</xdr:col>
      <xdr:colOff>361950</xdr:colOff>
      <xdr:row>102</xdr:row>
      <xdr:rowOff>0</xdr:rowOff>
    </xdr:to>
    <xdr:sp>
      <xdr:nvSpPr>
        <xdr:cNvPr id="86" name="AutoShape 430"/>
        <xdr:cNvSpPr>
          <a:spLocks/>
        </xdr:cNvSpPr>
      </xdr:nvSpPr>
      <xdr:spPr>
        <a:xfrm>
          <a:off x="12382500" y="15992475"/>
          <a:ext cx="323850" cy="561975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96</xdr:row>
      <xdr:rowOff>19050</xdr:rowOff>
    </xdr:from>
    <xdr:to>
      <xdr:col>9</xdr:col>
      <xdr:colOff>485775</xdr:colOff>
      <xdr:row>99</xdr:row>
      <xdr:rowOff>152400</xdr:rowOff>
    </xdr:to>
    <xdr:sp>
      <xdr:nvSpPr>
        <xdr:cNvPr id="87" name="AutoShape 431"/>
        <xdr:cNvSpPr>
          <a:spLocks/>
        </xdr:cNvSpPr>
      </xdr:nvSpPr>
      <xdr:spPr>
        <a:xfrm flipH="1" flipV="1">
          <a:off x="9448800" y="15601950"/>
          <a:ext cx="628650" cy="619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99</xdr:row>
      <xdr:rowOff>152400</xdr:rowOff>
    </xdr:from>
    <xdr:to>
      <xdr:col>9</xdr:col>
      <xdr:colOff>485775</xdr:colOff>
      <xdr:row>99</xdr:row>
      <xdr:rowOff>152400</xdr:rowOff>
    </xdr:to>
    <xdr:sp>
      <xdr:nvSpPr>
        <xdr:cNvPr id="88" name="AutoShape 432"/>
        <xdr:cNvSpPr>
          <a:spLocks/>
        </xdr:cNvSpPr>
      </xdr:nvSpPr>
      <xdr:spPr>
        <a:xfrm flipH="1">
          <a:off x="9696450" y="16221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99</xdr:row>
      <xdr:rowOff>152400</xdr:rowOff>
    </xdr:from>
    <xdr:to>
      <xdr:col>9</xdr:col>
      <xdr:colOff>171450</xdr:colOff>
      <xdr:row>108</xdr:row>
      <xdr:rowOff>85725</xdr:rowOff>
    </xdr:to>
    <xdr:sp>
      <xdr:nvSpPr>
        <xdr:cNvPr id="89" name="AutoShape 433"/>
        <xdr:cNvSpPr>
          <a:spLocks/>
        </xdr:cNvSpPr>
      </xdr:nvSpPr>
      <xdr:spPr>
        <a:xfrm>
          <a:off x="9763125" y="162210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99</xdr:row>
      <xdr:rowOff>19050</xdr:rowOff>
    </xdr:from>
    <xdr:to>
      <xdr:col>9</xdr:col>
      <xdr:colOff>361950</xdr:colOff>
      <xdr:row>99</xdr:row>
      <xdr:rowOff>152400</xdr:rowOff>
    </xdr:to>
    <xdr:sp>
      <xdr:nvSpPr>
        <xdr:cNvPr id="90" name="AutoShape 434"/>
        <xdr:cNvSpPr>
          <a:spLocks/>
        </xdr:cNvSpPr>
      </xdr:nvSpPr>
      <xdr:spPr>
        <a:xfrm>
          <a:off x="9810750" y="16087725"/>
          <a:ext cx="152400" cy="133350"/>
        </a:xfrm>
        <a:custGeom>
          <a:pathLst>
            <a:path h="105" w="106">
              <a:moveTo>
                <a:pt x="106" y="15"/>
              </a:moveTo>
              <a:cubicBezTo>
                <a:pt x="68" y="7"/>
                <a:pt x="30" y="0"/>
                <a:pt x="15" y="15"/>
              </a:cubicBezTo>
              <a:cubicBezTo>
                <a:pt x="0" y="30"/>
                <a:pt x="7" y="67"/>
                <a:pt x="15" y="1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95</xdr:row>
      <xdr:rowOff>66675</xdr:rowOff>
    </xdr:from>
    <xdr:to>
      <xdr:col>14</xdr:col>
      <xdr:colOff>352425</xdr:colOff>
      <xdr:row>99</xdr:row>
      <xdr:rowOff>152400</xdr:rowOff>
    </xdr:to>
    <xdr:sp>
      <xdr:nvSpPr>
        <xdr:cNvPr id="91" name="AutoShape 446"/>
        <xdr:cNvSpPr>
          <a:spLocks/>
        </xdr:cNvSpPr>
      </xdr:nvSpPr>
      <xdr:spPr>
        <a:xfrm flipV="1">
          <a:off x="13373100" y="15487650"/>
          <a:ext cx="0" cy="7334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98</xdr:row>
      <xdr:rowOff>66675</xdr:rowOff>
    </xdr:from>
    <xdr:to>
      <xdr:col>16</xdr:col>
      <xdr:colOff>323850</xdr:colOff>
      <xdr:row>101</xdr:row>
      <xdr:rowOff>152400</xdr:rowOff>
    </xdr:to>
    <xdr:sp>
      <xdr:nvSpPr>
        <xdr:cNvPr id="92" name="AutoShape 448"/>
        <xdr:cNvSpPr>
          <a:spLocks/>
        </xdr:cNvSpPr>
      </xdr:nvSpPr>
      <xdr:spPr>
        <a:xfrm>
          <a:off x="14392275" y="15973425"/>
          <a:ext cx="323850" cy="571500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108</xdr:row>
      <xdr:rowOff>85725</xdr:rowOff>
    </xdr:from>
    <xdr:to>
      <xdr:col>9</xdr:col>
      <xdr:colOff>504825</xdr:colOff>
      <xdr:row>108</xdr:row>
      <xdr:rowOff>85725</xdr:rowOff>
    </xdr:to>
    <xdr:sp>
      <xdr:nvSpPr>
        <xdr:cNvPr id="93" name="AutoShape 450"/>
        <xdr:cNvSpPr>
          <a:spLocks/>
        </xdr:cNvSpPr>
      </xdr:nvSpPr>
      <xdr:spPr>
        <a:xfrm>
          <a:off x="9610725" y="17630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99</xdr:row>
      <xdr:rowOff>152400</xdr:rowOff>
    </xdr:from>
    <xdr:to>
      <xdr:col>14</xdr:col>
      <xdr:colOff>342900</xdr:colOff>
      <xdr:row>99</xdr:row>
      <xdr:rowOff>152400</xdr:rowOff>
    </xdr:to>
    <xdr:sp>
      <xdr:nvSpPr>
        <xdr:cNvPr id="94" name="AutoShape 451"/>
        <xdr:cNvSpPr>
          <a:spLocks/>
        </xdr:cNvSpPr>
      </xdr:nvSpPr>
      <xdr:spPr>
        <a:xfrm>
          <a:off x="10086975" y="16221075"/>
          <a:ext cx="3276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100</xdr:row>
      <xdr:rowOff>0</xdr:rowOff>
    </xdr:from>
    <xdr:to>
      <xdr:col>14</xdr:col>
      <xdr:colOff>352425</xdr:colOff>
      <xdr:row>101</xdr:row>
      <xdr:rowOff>47625</xdr:rowOff>
    </xdr:to>
    <xdr:sp>
      <xdr:nvSpPr>
        <xdr:cNvPr id="95" name="AutoShape 453"/>
        <xdr:cNvSpPr>
          <a:spLocks/>
        </xdr:cNvSpPr>
      </xdr:nvSpPr>
      <xdr:spPr>
        <a:xfrm flipV="1">
          <a:off x="13373100" y="16230600"/>
          <a:ext cx="0" cy="209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99</xdr:row>
      <xdr:rowOff>152400</xdr:rowOff>
    </xdr:from>
    <xdr:to>
      <xdr:col>15</xdr:col>
      <xdr:colOff>400050</xdr:colOff>
      <xdr:row>99</xdr:row>
      <xdr:rowOff>152400</xdr:rowOff>
    </xdr:to>
    <xdr:sp>
      <xdr:nvSpPr>
        <xdr:cNvPr id="96" name="AutoShape 454"/>
        <xdr:cNvSpPr>
          <a:spLocks/>
        </xdr:cNvSpPr>
      </xdr:nvSpPr>
      <xdr:spPr>
        <a:xfrm>
          <a:off x="13373100" y="16221075"/>
          <a:ext cx="7334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542925</xdr:colOff>
      <xdr:row>53</xdr:row>
      <xdr:rowOff>38100</xdr:rowOff>
    </xdr:from>
    <xdr:to>
      <xdr:col>16</xdr:col>
      <xdr:colOff>390525</xdr:colOff>
      <xdr:row>53</xdr:row>
      <xdr:rowOff>38100</xdr:rowOff>
    </xdr:to>
    <xdr:sp>
      <xdr:nvSpPr>
        <xdr:cNvPr id="97" name="AutoShape 457"/>
        <xdr:cNvSpPr>
          <a:spLocks/>
        </xdr:cNvSpPr>
      </xdr:nvSpPr>
      <xdr:spPr>
        <a:xfrm>
          <a:off x="14249400" y="8639175"/>
          <a:ext cx="533400" cy="0"/>
        </a:xfrm>
        <a:prstGeom prst="line">
          <a:avLst/>
        </a:prstGeom>
        <a:solidFill>
          <a:srgbClr val="FFFFFF"/>
        </a:solidFill>
        <a:ln w="1587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95250</xdr:rowOff>
    </xdr:from>
    <xdr:to>
      <xdr:col>12</xdr:col>
      <xdr:colOff>0</xdr:colOff>
      <xdr:row>55</xdr:row>
      <xdr:rowOff>114300</xdr:rowOff>
    </xdr:to>
    <xdr:sp>
      <xdr:nvSpPr>
        <xdr:cNvPr id="98" name="AutoShape 459"/>
        <xdr:cNvSpPr>
          <a:spLocks/>
        </xdr:cNvSpPr>
      </xdr:nvSpPr>
      <xdr:spPr>
        <a:xfrm>
          <a:off x="11649075" y="8534400"/>
          <a:ext cx="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619125</xdr:colOff>
      <xdr:row>99</xdr:row>
      <xdr:rowOff>47625</xdr:rowOff>
    </xdr:from>
    <xdr:to>
      <xdr:col>10</xdr:col>
      <xdr:colOff>619125</xdr:colOff>
      <xdr:row>102</xdr:row>
      <xdr:rowOff>66675</xdr:rowOff>
    </xdr:to>
    <xdr:sp>
      <xdr:nvSpPr>
        <xdr:cNvPr id="99" name="AutoShape 461"/>
        <xdr:cNvSpPr>
          <a:spLocks/>
        </xdr:cNvSpPr>
      </xdr:nvSpPr>
      <xdr:spPr>
        <a:xfrm>
          <a:off x="10896600" y="16116300"/>
          <a:ext cx="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9525</xdr:rowOff>
    </xdr:from>
    <xdr:to>
      <xdr:col>16</xdr:col>
      <xdr:colOff>323850</xdr:colOff>
      <xdr:row>46</xdr:row>
      <xdr:rowOff>9525</xdr:rowOff>
    </xdr:to>
    <xdr:graphicFrame>
      <xdr:nvGraphicFramePr>
        <xdr:cNvPr id="1" name="Chart 212"/>
        <xdr:cNvGraphicFramePr/>
      </xdr:nvGraphicFramePr>
      <xdr:xfrm>
        <a:off x="6762750" y="4438650"/>
        <a:ext cx="44291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27</xdr:row>
      <xdr:rowOff>9525</xdr:rowOff>
    </xdr:from>
    <xdr:to>
      <xdr:col>9</xdr:col>
      <xdr:colOff>666750</xdr:colOff>
      <xdr:row>46</xdr:row>
      <xdr:rowOff>9525</xdr:rowOff>
    </xdr:to>
    <xdr:graphicFrame>
      <xdr:nvGraphicFramePr>
        <xdr:cNvPr id="2" name="Chart 213"/>
        <xdr:cNvGraphicFramePr/>
      </xdr:nvGraphicFramePr>
      <xdr:xfrm>
        <a:off x="2381250" y="4438650"/>
        <a:ext cx="43529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504825</xdr:colOff>
      <xdr:row>0</xdr:row>
      <xdr:rowOff>57150</xdr:rowOff>
    </xdr:from>
    <xdr:to>
      <xdr:col>15</xdr:col>
      <xdr:colOff>323850</xdr:colOff>
      <xdr:row>12</xdr:row>
      <xdr:rowOff>123825</xdr:rowOff>
    </xdr:to>
    <xdr:grpSp>
      <xdr:nvGrpSpPr>
        <xdr:cNvPr id="3" name="Group 337"/>
        <xdr:cNvGrpSpPr>
          <a:grpSpLocks/>
        </xdr:cNvGrpSpPr>
      </xdr:nvGrpSpPr>
      <xdr:grpSpPr>
        <a:xfrm>
          <a:off x="5886450" y="57150"/>
          <a:ext cx="4619625" cy="2009775"/>
          <a:chOff x="748" y="1570"/>
          <a:chExt cx="2586" cy="1270"/>
        </a:xfrm>
        <a:solidFill>
          <a:srgbClr val="FFFFFF"/>
        </a:solidFill>
      </xdr:grpSpPr>
      <xdr:sp>
        <xdr:nvSpPr>
          <xdr:cNvPr id="4" name="AutoShape 338"/>
          <xdr:cNvSpPr>
            <a:spLocks/>
          </xdr:cNvSpPr>
        </xdr:nvSpPr>
        <xdr:spPr>
          <a:xfrm>
            <a:off x="1791" y="2477"/>
            <a:ext cx="11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339"/>
          <xdr:cNvSpPr>
            <a:spLocks/>
          </xdr:cNvSpPr>
        </xdr:nvSpPr>
        <xdr:spPr>
          <a:xfrm>
            <a:off x="1202" y="2250"/>
            <a:ext cx="0" cy="4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340"/>
          <xdr:cNvSpPr>
            <a:spLocks/>
          </xdr:cNvSpPr>
        </xdr:nvSpPr>
        <xdr:spPr>
          <a:xfrm>
            <a:off x="1111" y="2250"/>
            <a:ext cx="91" cy="40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341"/>
          <xdr:cNvSpPr>
            <a:spLocks/>
          </xdr:cNvSpPr>
        </xdr:nvSpPr>
        <xdr:spPr>
          <a:xfrm>
            <a:off x="1020" y="2477"/>
            <a:ext cx="77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342"/>
          <xdr:cNvSpPr>
            <a:spLocks/>
          </xdr:cNvSpPr>
        </xdr:nvSpPr>
        <xdr:spPr>
          <a:xfrm flipV="1">
            <a:off x="1791" y="2206"/>
            <a:ext cx="0" cy="27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343"/>
          <xdr:cNvSpPr>
            <a:spLocks/>
          </xdr:cNvSpPr>
        </xdr:nvSpPr>
        <xdr:spPr>
          <a:xfrm flipV="1">
            <a:off x="1791" y="1616"/>
            <a:ext cx="1135" cy="59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344"/>
          <xdr:cNvSpPr>
            <a:spLocks/>
          </xdr:cNvSpPr>
        </xdr:nvSpPr>
        <xdr:spPr>
          <a:xfrm>
            <a:off x="2926" y="1616"/>
            <a:ext cx="0" cy="8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AutoShape 345"/>
          <xdr:cNvSpPr>
            <a:spLocks/>
          </xdr:cNvSpPr>
        </xdr:nvSpPr>
        <xdr:spPr>
          <a:xfrm flipV="1">
            <a:off x="1474" y="2206"/>
            <a:ext cx="0" cy="27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346"/>
          <xdr:cNvSpPr>
            <a:spLocks/>
          </xdr:cNvSpPr>
        </xdr:nvSpPr>
        <xdr:spPr>
          <a:xfrm>
            <a:off x="1791" y="2206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347"/>
          <xdr:cNvSpPr>
            <a:spLocks/>
          </xdr:cNvSpPr>
        </xdr:nvSpPr>
        <xdr:spPr>
          <a:xfrm>
            <a:off x="1973" y="2206"/>
            <a:ext cx="0" cy="2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348"/>
          <xdr:cNvSpPr>
            <a:spLocks/>
          </xdr:cNvSpPr>
        </xdr:nvSpPr>
        <xdr:spPr>
          <a:xfrm>
            <a:off x="1202" y="2613"/>
            <a:ext cx="0" cy="2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349"/>
          <xdr:cNvSpPr>
            <a:spLocks/>
          </xdr:cNvSpPr>
        </xdr:nvSpPr>
        <xdr:spPr>
          <a:xfrm>
            <a:off x="1791" y="2431"/>
            <a:ext cx="0" cy="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350"/>
          <xdr:cNvSpPr>
            <a:spLocks/>
          </xdr:cNvSpPr>
        </xdr:nvSpPr>
        <xdr:spPr>
          <a:xfrm>
            <a:off x="1474" y="2431"/>
            <a:ext cx="0" cy="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351"/>
          <xdr:cNvSpPr>
            <a:spLocks/>
          </xdr:cNvSpPr>
        </xdr:nvSpPr>
        <xdr:spPr>
          <a:xfrm>
            <a:off x="1474" y="2794"/>
            <a:ext cx="3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352"/>
          <xdr:cNvSpPr>
            <a:spLocks/>
          </xdr:cNvSpPr>
        </xdr:nvSpPr>
        <xdr:spPr>
          <a:xfrm>
            <a:off x="1202" y="2794"/>
            <a:ext cx="2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353"/>
          <xdr:cNvSpPr>
            <a:spLocks/>
          </xdr:cNvSpPr>
        </xdr:nvSpPr>
        <xdr:spPr>
          <a:xfrm>
            <a:off x="1791" y="2794"/>
            <a:ext cx="11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354"/>
          <xdr:cNvSpPr>
            <a:spLocks/>
          </xdr:cNvSpPr>
        </xdr:nvSpPr>
        <xdr:spPr>
          <a:xfrm flipH="1">
            <a:off x="2790" y="2477"/>
            <a:ext cx="136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355"/>
          <xdr:cNvSpPr>
            <a:spLocks/>
          </xdr:cNvSpPr>
        </xdr:nvSpPr>
        <xdr:spPr>
          <a:xfrm>
            <a:off x="2926" y="2477"/>
            <a:ext cx="137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356"/>
          <xdr:cNvSpPr>
            <a:spLocks/>
          </xdr:cNvSpPr>
        </xdr:nvSpPr>
        <xdr:spPr>
          <a:xfrm flipH="1" flipV="1">
            <a:off x="2790" y="2613"/>
            <a:ext cx="2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AutoShape 357"/>
          <xdr:cNvSpPr>
            <a:spLocks/>
          </xdr:cNvSpPr>
        </xdr:nvSpPr>
        <xdr:spPr>
          <a:xfrm>
            <a:off x="2968" y="2613"/>
            <a:ext cx="44" cy="4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AutoShape 358"/>
          <xdr:cNvSpPr>
            <a:spLocks/>
          </xdr:cNvSpPr>
        </xdr:nvSpPr>
        <xdr:spPr>
          <a:xfrm>
            <a:off x="2836" y="2613"/>
            <a:ext cx="44" cy="4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AutoShape 359"/>
          <xdr:cNvSpPr>
            <a:spLocks/>
          </xdr:cNvSpPr>
        </xdr:nvSpPr>
        <xdr:spPr>
          <a:xfrm>
            <a:off x="2926" y="1616"/>
            <a:ext cx="3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AutoShape 360"/>
          <xdr:cNvSpPr>
            <a:spLocks/>
          </xdr:cNvSpPr>
        </xdr:nvSpPr>
        <xdr:spPr>
          <a:xfrm>
            <a:off x="2926" y="2477"/>
            <a:ext cx="3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AutoShape 361"/>
          <xdr:cNvSpPr>
            <a:spLocks/>
          </xdr:cNvSpPr>
        </xdr:nvSpPr>
        <xdr:spPr>
          <a:xfrm>
            <a:off x="3199" y="1616"/>
            <a:ext cx="0" cy="8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AutoShape 362"/>
          <xdr:cNvSpPr>
            <a:spLocks/>
          </xdr:cNvSpPr>
        </xdr:nvSpPr>
        <xdr:spPr>
          <a:xfrm>
            <a:off x="3063" y="1616"/>
            <a:ext cx="0" cy="8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AutoShape 363"/>
          <xdr:cNvSpPr>
            <a:spLocks/>
          </xdr:cNvSpPr>
        </xdr:nvSpPr>
        <xdr:spPr>
          <a:xfrm flipH="1">
            <a:off x="2926" y="2477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AutoShape 364"/>
          <xdr:cNvSpPr>
            <a:spLocks/>
          </xdr:cNvSpPr>
        </xdr:nvSpPr>
        <xdr:spPr>
          <a:xfrm flipH="1">
            <a:off x="2926" y="2295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AutoShape 365"/>
          <xdr:cNvSpPr>
            <a:spLocks/>
          </xdr:cNvSpPr>
        </xdr:nvSpPr>
        <xdr:spPr>
          <a:xfrm flipH="1">
            <a:off x="2926" y="2160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AutoShape 366"/>
          <xdr:cNvSpPr>
            <a:spLocks/>
          </xdr:cNvSpPr>
        </xdr:nvSpPr>
        <xdr:spPr>
          <a:xfrm flipH="1">
            <a:off x="2926" y="2024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AutoShape 367"/>
          <xdr:cNvSpPr>
            <a:spLocks/>
          </xdr:cNvSpPr>
        </xdr:nvSpPr>
        <xdr:spPr>
          <a:xfrm flipH="1">
            <a:off x="2926" y="1888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AutoShape 368"/>
          <xdr:cNvSpPr>
            <a:spLocks/>
          </xdr:cNvSpPr>
        </xdr:nvSpPr>
        <xdr:spPr>
          <a:xfrm flipH="1">
            <a:off x="2926" y="1752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AutoShape 369"/>
          <xdr:cNvSpPr>
            <a:spLocks/>
          </xdr:cNvSpPr>
        </xdr:nvSpPr>
        <xdr:spPr>
          <a:xfrm flipH="1">
            <a:off x="2926" y="1616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AutoShape 370"/>
          <xdr:cNvSpPr>
            <a:spLocks/>
          </xdr:cNvSpPr>
        </xdr:nvSpPr>
        <xdr:spPr>
          <a:xfrm flipH="1">
            <a:off x="2926" y="2386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AutoShape 371"/>
          <xdr:cNvSpPr>
            <a:spLocks/>
          </xdr:cNvSpPr>
        </xdr:nvSpPr>
        <xdr:spPr>
          <a:xfrm rot="16200000">
            <a:off x="2745" y="2658"/>
            <a:ext cx="408" cy="91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AutoShape 372"/>
          <xdr:cNvSpPr>
            <a:spLocks/>
          </xdr:cNvSpPr>
        </xdr:nvSpPr>
        <xdr:spPr>
          <a:xfrm>
            <a:off x="2745" y="2658"/>
            <a:ext cx="4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373"/>
          <xdr:cNvSpPr>
            <a:spLocks/>
          </xdr:cNvSpPr>
        </xdr:nvSpPr>
        <xdr:spPr>
          <a:xfrm>
            <a:off x="2926" y="2477"/>
            <a:ext cx="0" cy="3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375"/>
          <xdr:cNvSpPr>
            <a:spLocks/>
          </xdr:cNvSpPr>
        </xdr:nvSpPr>
        <xdr:spPr>
          <a:xfrm flipV="1">
            <a:off x="1202" y="2477"/>
            <a:ext cx="58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AutoShape 383"/>
          <xdr:cNvSpPr>
            <a:spLocks/>
          </xdr:cNvSpPr>
        </xdr:nvSpPr>
        <xdr:spPr>
          <a:xfrm>
            <a:off x="975" y="2386"/>
            <a:ext cx="91" cy="182"/>
          </a:xfrm>
          <a:custGeom>
            <a:pathLst>
              <a:path h="182" w="91">
                <a:moveTo>
                  <a:pt x="91" y="0"/>
                </a:moveTo>
                <a:cubicBezTo>
                  <a:pt x="45" y="30"/>
                  <a:pt x="0" y="61"/>
                  <a:pt x="0" y="91"/>
                </a:cubicBezTo>
                <a:cubicBezTo>
                  <a:pt x="0" y="121"/>
                  <a:pt x="45" y="151"/>
                  <a:pt x="91" y="182"/>
                </a:cubicBez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385"/>
          <xdr:cNvSpPr>
            <a:spLocks/>
          </xdr:cNvSpPr>
        </xdr:nvSpPr>
        <xdr:spPr>
          <a:xfrm flipV="1">
            <a:off x="1202" y="2160"/>
            <a:ext cx="0" cy="3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AutoShape 386"/>
          <xdr:cNvSpPr>
            <a:spLocks/>
          </xdr:cNvSpPr>
        </xdr:nvSpPr>
        <xdr:spPr>
          <a:xfrm>
            <a:off x="1202" y="2477"/>
            <a:ext cx="181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387"/>
          <xdr:cNvSpPr>
            <a:spLocks/>
          </xdr:cNvSpPr>
        </xdr:nvSpPr>
        <xdr:spPr>
          <a:xfrm>
            <a:off x="1791" y="2206"/>
            <a:ext cx="274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388"/>
          <xdr:cNvSpPr>
            <a:spLocks/>
          </xdr:cNvSpPr>
        </xdr:nvSpPr>
        <xdr:spPr>
          <a:xfrm flipV="1">
            <a:off x="1791" y="1979"/>
            <a:ext cx="0" cy="22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AutoShape 389"/>
          <xdr:cNvSpPr>
            <a:spLocks/>
          </xdr:cNvSpPr>
        </xdr:nvSpPr>
        <xdr:spPr>
          <a:xfrm flipV="1">
            <a:off x="2926" y="2295"/>
            <a:ext cx="0" cy="18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398"/>
          <xdr:cNvSpPr>
            <a:spLocks/>
          </xdr:cNvSpPr>
        </xdr:nvSpPr>
        <xdr:spPr>
          <a:xfrm>
            <a:off x="2381" y="1767"/>
            <a:ext cx="196" cy="212"/>
          </a:xfrm>
          <a:custGeom>
            <a:pathLst>
              <a:path h="212" w="196">
                <a:moveTo>
                  <a:pt x="0" y="30"/>
                </a:moveTo>
                <a:cubicBezTo>
                  <a:pt x="83" y="15"/>
                  <a:pt x="166" y="0"/>
                  <a:pt x="181" y="30"/>
                </a:cubicBezTo>
                <a:cubicBezTo>
                  <a:pt x="196" y="60"/>
                  <a:pt x="143" y="136"/>
                  <a:pt x="91" y="2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76200</xdr:rowOff>
    </xdr:from>
    <xdr:to>
      <xdr:col>17</xdr:col>
      <xdr:colOff>85725</xdr:colOff>
      <xdr:row>26</xdr:row>
      <xdr:rowOff>95250</xdr:rowOff>
    </xdr:to>
    <xdr:grpSp>
      <xdr:nvGrpSpPr>
        <xdr:cNvPr id="1" name="Group 441"/>
        <xdr:cNvGrpSpPr>
          <a:grpSpLocks/>
        </xdr:cNvGrpSpPr>
      </xdr:nvGrpSpPr>
      <xdr:grpSpPr>
        <a:xfrm>
          <a:off x="8362950" y="76200"/>
          <a:ext cx="6172200" cy="4724400"/>
          <a:chOff x="1066" y="482"/>
          <a:chExt cx="3356" cy="2903"/>
        </a:xfrm>
        <a:solidFill>
          <a:srgbClr val="FFFFFF"/>
        </a:solidFill>
      </xdr:grpSpPr>
      <xdr:grpSp>
        <xdr:nvGrpSpPr>
          <xdr:cNvPr id="4" name="Group 444"/>
          <xdr:cNvGrpSpPr>
            <a:grpSpLocks/>
          </xdr:cNvGrpSpPr>
        </xdr:nvGrpSpPr>
        <xdr:grpSpPr>
          <a:xfrm rot="3179132">
            <a:off x="1291" y="2382"/>
            <a:ext cx="634" cy="457"/>
            <a:chOff x="793" y="2251"/>
            <a:chExt cx="545" cy="635"/>
          </a:xfrm>
          <a:solidFill>
            <a:srgbClr val="FFFFFF"/>
          </a:solidFill>
        </xdr:grpSpPr>
        <xdr:sp>
          <xdr:nvSpPr>
            <xdr:cNvPr id="5" name="AutoShape 445"/>
            <xdr:cNvSpPr>
              <a:spLocks/>
            </xdr:cNvSpPr>
          </xdr:nvSpPr>
          <xdr:spPr>
            <a:xfrm>
              <a:off x="793" y="2251"/>
              <a:ext cx="544" cy="635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AutoShape 446"/>
            <xdr:cNvSpPr>
              <a:spLocks/>
            </xdr:cNvSpPr>
          </xdr:nvSpPr>
          <xdr:spPr>
            <a:xfrm>
              <a:off x="1066" y="2251"/>
              <a:ext cx="0" cy="6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AutoShape 447"/>
            <xdr:cNvSpPr>
              <a:spLocks/>
            </xdr:cNvSpPr>
          </xdr:nvSpPr>
          <xdr:spPr>
            <a:xfrm flipV="1">
              <a:off x="793" y="2568"/>
              <a:ext cx="5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8" name="AutoShape 448"/>
          <xdr:cNvSpPr>
            <a:spLocks/>
          </xdr:cNvSpPr>
        </xdr:nvSpPr>
        <xdr:spPr>
          <a:xfrm flipV="1">
            <a:off x="1610" y="572"/>
            <a:ext cx="0" cy="204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449"/>
          <xdr:cNvSpPr>
            <a:spLocks/>
          </xdr:cNvSpPr>
        </xdr:nvSpPr>
        <xdr:spPr>
          <a:xfrm>
            <a:off x="1610" y="754"/>
            <a:ext cx="0" cy="1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450"/>
          <xdr:cNvSpPr>
            <a:spLocks/>
          </xdr:cNvSpPr>
        </xdr:nvSpPr>
        <xdr:spPr>
          <a:xfrm>
            <a:off x="1565" y="1843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AutoShape 451"/>
          <xdr:cNvSpPr>
            <a:spLocks/>
          </xdr:cNvSpPr>
        </xdr:nvSpPr>
        <xdr:spPr>
          <a:xfrm>
            <a:off x="1655" y="1843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452"/>
          <xdr:cNvSpPr>
            <a:spLocks/>
          </xdr:cNvSpPr>
        </xdr:nvSpPr>
        <xdr:spPr>
          <a:xfrm>
            <a:off x="1519" y="1843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453"/>
          <xdr:cNvSpPr>
            <a:spLocks/>
          </xdr:cNvSpPr>
        </xdr:nvSpPr>
        <xdr:spPr>
          <a:xfrm>
            <a:off x="1655" y="1842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454"/>
          <xdr:cNvSpPr>
            <a:spLocks/>
          </xdr:cNvSpPr>
        </xdr:nvSpPr>
        <xdr:spPr>
          <a:xfrm>
            <a:off x="1565" y="754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455"/>
          <xdr:cNvSpPr>
            <a:spLocks/>
          </xdr:cNvSpPr>
        </xdr:nvSpPr>
        <xdr:spPr>
          <a:xfrm>
            <a:off x="1655" y="754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456"/>
          <xdr:cNvSpPr>
            <a:spLocks/>
          </xdr:cNvSpPr>
        </xdr:nvSpPr>
        <xdr:spPr>
          <a:xfrm>
            <a:off x="1519" y="754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457"/>
          <xdr:cNvSpPr>
            <a:spLocks/>
          </xdr:cNvSpPr>
        </xdr:nvSpPr>
        <xdr:spPr>
          <a:xfrm>
            <a:off x="1655" y="754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458"/>
          <xdr:cNvSpPr>
            <a:spLocks/>
          </xdr:cNvSpPr>
        </xdr:nvSpPr>
        <xdr:spPr>
          <a:xfrm>
            <a:off x="1610" y="754"/>
            <a:ext cx="0" cy="11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459"/>
          <xdr:cNvSpPr>
            <a:spLocks/>
          </xdr:cNvSpPr>
        </xdr:nvSpPr>
        <xdr:spPr>
          <a:xfrm>
            <a:off x="1383" y="1525"/>
            <a:ext cx="454" cy="9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460"/>
          <xdr:cNvSpPr>
            <a:spLocks/>
          </xdr:cNvSpPr>
        </xdr:nvSpPr>
        <xdr:spPr>
          <a:xfrm>
            <a:off x="1338" y="1207"/>
            <a:ext cx="589" cy="9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461"/>
          <xdr:cNvSpPr>
            <a:spLocks/>
          </xdr:cNvSpPr>
        </xdr:nvSpPr>
        <xdr:spPr>
          <a:xfrm>
            <a:off x="1610" y="1888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462"/>
          <xdr:cNvSpPr>
            <a:spLocks/>
          </xdr:cNvSpPr>
        </xdr:nvSpPr>
        <xdr:spPr>
          <a:xfrm>
            <a:off x="1610" y="799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AutoShape 463"/>
          <xdr:cNvSpPr>
            <a:spLocks/>
          </xdr:cNvSpPr>
        </xdr:nvSpPr>
        <xdr:spPr>
          <a:xfrm>
            <a:off x="2154" y="1434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AutoShape 464"/>
          <xdr:cNvSpPr>
            <a:spLocks/>
          </xdr:cNvSpPr>
        </xdr:nvSpPr>
        <xdr:spPr>
          <a:xfrm>
            <a:off x="2154" y="1570"/>
            <a:ext cx="0" cy="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AutoShape 465"/>
          <xdr:cNvSpPr>
            <a:spLocks/>
          </xdr:cNvSpPr>
        </xdr:nvSpPr>
        <xdr:spPr>
          <a:xfrm>
            <a:off x="2154" y="799"/>
            <a:ext cx="0" cy="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AutoShape 466"/>
          <xdr:cNvSpPr>
            <a:spLocks/>
          </xdr:cNvSpPr>
        </xdr:nvSpPr>
        <xdr:spPr>
          <a:xfrm>
            <a:off x="2154" y="1253"/>
            <a:ext cx="0" cy="1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AutoShape 467"/>
          <xdr:cNvSpPr>
            <a:spLocks/>
          </xdr:cNvSpPr>
        </xdr:nvSpPr>
        <xdr:spPr>
          <a:xfrm>
            <a:off x="1610" y="1570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AutoShape 468"/>
          <xdr:cNvSpPr>
            <a:spLocks/>
          </xdr:cNvSpPr>
        </xdr:nvSpPr>
        <xdr:spPr>
          <a:xfrm>
            <a:off x="1610" y="1434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AutoShape 470"/>
          <xdr:cNvSpPr>
            <a:spLocks/>
          </xdr:cNvSpPr>
        </xdr:nvSpPr>
        <xdr:spPr>
          <a:xfrm>
            <a:off x="1610" y="1253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AutoShape 475"/>
          <xdr:cNvSpPr>
            <a:spLocks/>
          </xdr:cNvSpPr>
        </xdr:nvSpPr>
        <xdr:spPr>
          <a:xfrm>
            <a:off x="1791" y="1253"/>
            <a:ext cx="273" cy="0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AutoShape 477"/>
          <xdr:cNvSpPr>
            <a:spLocks/>
          </xdr:cNvSpPr>
        </xdr:nvSpPr>
        <xdr:spPr>
          <a:xfrm flipV="1">
            <a:off x="2426" y="2614"/>
            <a:ext cx="4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479"/>
          <xdr:cNvSpPr>
            <a:spLocks/>
          </xdr:cNvSpPr>
        </xdr:nvSpPr>
        <xdr:spPr>
          <a:xfrm flipH="1">
            <a:off x="1156" y="2614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AutoShape 480"/>
          <xdr:cNvSpPr>
            <a:spLocks/>
          </xdr:cNvSpPr>
        </xdr:nvSpPr>
        <xdr:spPr>
          <a:xfrm flipH="1">
            <a:off x="1202" y="2341"/>
            <a:ext cx="2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482"/>
          <xdr:cNvSpPr>
            <a:spLocks/>
          </xdr:cNvSpPr>
        </xdr:nvSpPr>
        <xdr:spPr>
          <a:xfrm>
            <a:off x="1202" y="2341"/>
            <a:ext cx="0" cy="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AutoShape 483"/>
          <xdr:cNvSpPr>
            <a:spLocks/>
          </xdr:cNvSpPr>
        </xdr:nvSpPr>
        <xdr:spPr>
          <a:xfrm>
            <a:off x="1474" y="2115"/>
            <a:ext cx="0" cy="22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4" name="Group 484"/>
          <xdr:cNvGrpSpPr>
            <a:grpSpLocks/>
          </xdr:cNvGrpSpPr>
        </xdr:nvGrpSpPr>
        <xdr:grpSpPr>
          <a:xfrm>
            <a:off x="1383" y="2296"/>
            <a:ext cx="454" cy="635"/>
            <a:chOff x="793" y="2251"/>
            <a:chExt cx="545" cy="635"/>
          </a:xfrm>
          <a:solidFill>
            <a:srgbClr val="FFFFFF"/>
          </a:solidFill>
        </xdr:grpSpPr>
        <xdr:sp>
          <xdr:nvSpPr>
            <xdr:cNvPr id="45" name="AutoShape 485"/>
            <xdr:cNvSpPr>
              <a:spLocks/>
            </xdr:cNvSpPr>
          </xdr:nvSpPr>
          <xdr:spPr>
            <a:xfrm>
              <a:off x="793" y="2251"/>
              <a:ext cx="544" cy="635"/>
            </a:xfrm>
            <a:prstGeom prst="ellips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" name="AutoShape 486"/>
            <xdr:cNvSpPr>
              <a:spLocks/>
            </xdr:cNvSpPr>
          </xdr:nvSpPr>
          <xdr:spPr>
            <a:xfrm>
              <a:off x="1066" y="2251"/>
              <a:ext cx="0" cy="6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" name="AutoShape 487"/>
            <xdr:cNvSpPr>
              <a:spLocks/>
            </xdr:cNvSpPr>
          </xdr:nvSpPr>
          <xdr:spPr>
            <a:xfrm flipV="1">
              <a:off x="793" y="2568"/>
              <a:ext cx="5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9" name="AutoShape 489"/>
          <xdr:cNvSpPr>
            <a:spLocks/>
          </xdr:cNvSpPr>
        </xdr:nvSpPr>
        <xdr:spPr>
          <a:xfrm>
            <a:off x="1767" y="2367"/>
            <a:ext cx="387" cy="42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AutoShape 490"/>
          <xdr:cNvSpPr>
            <a:spLocks/>
          </xdr:cNvSpPr>
        </xdr:nvSpPr>
        <xdr:spPr>
          <a:xfrm>
            <a:off x="1746" y="2795"/>
            <a:ext cx="227" cy="2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491"/>
          <xdr:cNvSpPr>
            <a:spLocks/>
          </xdr:cNvSpPr>
        </xdr:nvSpPr>
        <xdr:spPr>
          <a:xfrm flipV="1">
            <a:off x="1837" y="2704"/>
            <a:ext cx="227" cy="1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493"/>
          <xdr:cNvSpPr>
            <a:spLocks/>
          </xdr:cNvSpPr>
        </xdr:nvSpPr>
        <xdr:spPr>
          <a:xfrm flipV="1">
            <a:off x="1610" y="2251"/>
            <a:ext cx="454" cy="3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AutoShape 496"/>
          <xdr:cNvSpPr>
            <a:spLocks/>
          </xdr:cNvSpPr>
        </xdr:nvSpPr>
        <xdr:spPr>
          <a:xfrm rot="5400000">
            <a:off x="3377" y="2025"/>
            <a:ext cx="0" cy="1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AutoShape 497"/>
          <xdr:cNvSpPr>
            <a:spLocks/>
          </xdr:cNvSpPr>
        </xdr:nvSpPr>
        <xdr:spPr>
          <a:xfrm rot="5400000">
            <a:off x="2857" y="250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AutoShape 498"/>
          <xdr:cNvSpPr>
            <a:spLocks/>
          </xdr:cNvSpPr>
        </xdr:nvSpPr>
        <xdr:spPr>
          <a:xfrm rot="5400000">
            <a:off x="2857" y="259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AutoShape 499"/>
          <xdr:cNvSpPr>
            <a:spLocks/>
          </xdr:cNvSpPr>
        </xdr:nvSpPr>
        <xdr:spPr>
          <a:xfrm rot="5400000">
            <a:off x="2834" y="2478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AutoShape 500"/>
          <xdr:cNvSpPr>
            <a:spLocks/>
          </xdr:cNvSpPr>
        </xdr:nvSpPr>
        <xdr:spPr>
          <a:xfrm rot="5400000">
            <a:off x="2834" y="2614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AutoShape 501"/>
          <xdr:cNvSpPr>
            <a:spLocks/>
          </xdr:cNvSpPr>
        </xdr:nvSpPr>
        <xdr:spPr>
          <a:xfrm rot="5400000">
            <a:off x="3900" y="250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AutoShape 502"/>
          <xdr:cNvSpPr>
            <a:spLocks/>
          </xdr:cNvSpPr>
        </xdr:nvSpPr>
        <xdr:spPr>
          <a:xfrm rot="5400000">
            <a:off x="3900" y="259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AutoShape 503"/>
          <xdr:cNvSpPr>
            <a:spLocks/>
          </xdr:cNvSpPr>
        </xdr:nvSpPr>
        <xdr:spPr>
          <a:xfrm rot="5400000">
            <a:off x="3877" y="2478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504"/>
          <xdr:cNvSpPr>
            <a:spLocks/>
          </xdr:cNvSpPr>
        </xdr:nvSpPr>
        <xdr:spPr>
          <a:xfrm rot="5400000">
            <a:off x="3877" y="2614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AutoShape 505"/>
          <xdr:cNvSpPr>
            <a:spLocks/>
          </xdr:cNvSpPr>
        </xdr:nvSpPr>
        <xdr:spPr>
          <a:xfrm rot="5400000">
            <a:off x="3377" y="2025"/>
            <a:ext cx="0" cy="117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AutoShape 506"/>
          <xdr:cNvSpPr>
            <a:spLocks/>
          </xdr:cNvSpPr>
        </xdr:nvSpPr>
        <xdr:spPr>
          <a:xfrm rot="5400000">
            <a:off x="2878" y="2523"/>
            <a:ext cx="545" cy="9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AutoShape 507"/>
          <xdr:cNvSpPr>
            <a:spLocks/>
          </xdr:cNvSpPr>
        </xdr:nvSpPr>
        <xdr:spPr>
          <a:xfrm rot="5400000">
            <a:off x="3174" y="2591"/>
            <a:ext cx="589" cy="9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AutoShape 508"/>
          <xdr:cNvSpPr>
            <a:spLocks/>
          </xdr:cNvSpPr>
        </xdr:nvSpPr>
        <xdr:spPr>
          <a:xfrm rot="5400000">
            <a:off x="2562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AutoShape 509"/>
          <xdr:cNvSpPr>
            <a:spLocks/>
          </xdr:cNvSpPr>
        </xdr:nvSpPr>
        <xdr:spPr>
          <a:xfrm rot="5400000">
            <a:off x="3651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AutoShape 510"/>
          <xdr:cNvSpPr>
            <a:spLocks/>
          </xdr:cNvSpPr>
        </xdr:nvSpPr>
        <xdr:spPr>
          <a:xfrm rot="5400000">
            <a:off x="3220" y="3090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AutoShape 511"/>
          <xdr:cNvSpPr>
            <a:spLocks/>
          </xdr:cNvSpPr>
        </xdr:nvSpPr>
        <xdr:spPr>
          <a:xfrm rot="5400000">
            <a:off x="2993" y="2999"/>
            <a:ext cx="0" cy="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AutoShape 512"/>
          <xdr:cNvSpPr>
            <a:spLocks/>
          </xdr:cNvSpPr>
        </xdr:nvSpPr>
        <xdr:spPr>
          <a:xfrm rot="5400000">
            <a:off x="3695" y="2932"/>
            <a:ext cx="0" cy="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AutoShape 513"/>
          <xdr:cNvSpPr>
            <a:spLocks/>
          </xdr:cNvSpPr>
        </xdr:nvSpPr>
        <xdr:spPr>
          <a:xfrm rot="5400000">
            <a:off x="3377" y="3068"/>
            <a:ext cx="0" cy="1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AutoShape 514"/>
          <xdr:cNvSpPr>
            <a:spLocks/>
          </xdr:cNvSpPr>
        </xdr:nvSpPr>
        <xdr:spPr>
          <a:xfrm rot="5400000">
            <a:off x="2880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AutoShape 515"/>
          <xdr:cNvSpPr>
            <a:spLocks/>
          </xdr:cNvSpPr>
        </xdr:nvSpPr>
        <xdr:spPr>
          <a:xfrm rot="5400000">
            <a:off x="3016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AutoShape 516"/>
          <xdr:cNvSpPr>
            <a:spLocks/>
          </xdr:cNvSpPr>
        </xdr:nvSpPr>
        <xdr:spPr>
          <a:xfrm rot="5400000">
            <a:off x="3197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AutoShape 517"/>
          <xdr:cNvSpPr>
            <a:spLocks/>
          </xdr:cNvSpPr>
        </xdr:nvSpPr>
        <xdr:spPr>
          <a:xfrm rot="5400000">
            <a:off x="3312" y="2636"/>
            <a:ext cx="317" cy="0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AutoShape 522"/>
          <xdr:cNvSpPr>
            <a:spLocks/>
          </xdr:cNvSpPr>
        </xdr:nvSpPr>
        <xdr:spPr>
          <a:xfrm>
            <a:off x="3016" y="2341"/>
            <a:ext cx="0" cy="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AutoShape 523"/>
          <xdr:cNvSpPr>
            <a:spLocks/>
          </xdr:cNvSpPr>
        </xdr:nvSpPr>
        <xdr:spPr>
          <a:xfrm flipH="1">
            <a:off x="2971" y="2341"/>
            <a:ext cx="1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AutoShape 526"/>
          <xdr:cNvSpPr>
            <a:spLocks/>
          </xdr:cNvSpPr>
        </xdr:nvSpPr>
        <xdr:spPr>
          <a:xfrm>
            <a:off x="3152" y="2115"/>
            <a:ext cx="0" cy="22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AutoShape 530"/>
          <xdr:cNvSpPr>
            <a:spLocks/>
          </xdr:cNvSpPr>
        </xdr:nvSpPr>
        <xdr:spPr>
          <a:xfrm>
            <a:off x="1610" y="2614"/>
            <a:ext cx="8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AutoShape 531"/>
          <xdr:cNvSpPr>
            <a:spLocks/>
          </xdr:cNvSpPr>
        </xdr:nvSpPr>
        <xdr:spPr>
          <a:xfrm flipV="1">
            <a:off x="2835" y="1979"/>
            <a:ext cx="0" cy="6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AutoShape 533"/>
          <xdr:cNvSpPr>
            <a:spLocks/>
          </xdr:cNvSpPr>
        </xdr:nvSpPr>
        <xdr:spPr>
          <a:xfrm flipV="1">
            <a:off x="1610" y="2024"/>
            <a:ext cx="0" cy="5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AutoShape 535"/>
          <xdr:cNvSpPr>
            <a:spLocks/>
          </xdr:cNvSpPr>
        </xdr:nvSpPr>
        <xdr:spPr>
          <a:xfrm>
            <a:off x="2835" y="2614"/>
            <a:ext cx="14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AutoShape 537"/>
          <xdr:cNvSpPr>
            <a:spLocks/>
          </xdr:cNvSpPr>
        </xdr:nvSpPr>
        <xdr:spPr>
          <a:xfrm>
            <a:off x="1610" y="1888"/>
            <a:ext cx="8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AutoShape 539"/>
          <xdr:cNvSpPr>
            <a:spLocks/>
          </xdr:cNvSpPr>
        </xdr:nvSpPr>
        <xdr:spPr>
          <a:xfrm>
            <a:off x="1610" y="1888"/>
            <a:ext cx="2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AutoShape 540"/>
          <xdr:cNvSpPr>
            <a:spLocks/>
          </xdr:cNvSpPr>
        </xdr:nvSpPr>
        <xdr:spPr>
          <a:xfrm>
            <a:off x="1610" y="799"/>
            <a:ext cx="2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" name="AutoShape 541"/>
          <xdr:cNvSpPr>
            <a:spLocks/>
          </xdr:cNvSpPr>
        </xdr:nvSpPr>
        <xdr:spPr>
          <a:xfrm flipV="1">
            <a:off x="2835" y="2432"/>
            <a:ext cx="0" cy="18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" name="AutoShape 542"/>
          <xdr:cNvSpPr>
            <a:spLocks/>
          </xdr:cNvSpPr>
        </xdr:nvSpPr>
        <xdr:spPr>
          <a:xfrm flipV="1">
            <a:off x="3923" y="2432"/>
            <a:ext cx="0" cy="18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AutoShape 548"/>
          <xdr:cNvSpPr>
            <a:spLocks/>
          </xdr:cNvSpPr>
        </xdr:nvSpPr>
        <xdr:spPr>
          <a:xfrm flipV="1">
            <a:off x="2064" y="2614"/>
            <a:ext cx="91" cy="9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AutoShape 550"/>
          <xdr:cNvSpPr>
            <a:spLocks/>
          </xdr:cNvSpPr>
        </xdr:nvSpPr>
        <xdr:spPr>
          <a:xfrm rot="5400000">
            <a:off x="1542" y="2092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AutoShape 552"/>
          <xdr:cNvSpPr>
            <a:spLocks/>
          </xdr:cNvSpPr>
        </xdr:nvSpPr>
        <xdr:spPr>
          <a:xfrm rot="1367067">
            <a:off x="1933" y="2343"/>
            <a:ext cx="181" cy="238"/>
          </a:xfrm>
          <a:prstGeom prst="arc">
            <a:avLst>
              <a:gd name="adj" fmla="val 847740"/>
            </a:avLst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11</xdr:col>
      <xdr:colOff>447675</xdr:colOff>
      <xdr:row>3</xdr:row>
      <xdr:rowOff>38100</xdr:rowOff>
    </xdr:from>
    <xdr:to>
      <xdr:col>17</xdr:col>
      <xdr:colOff>428625</xdr:colOff>
      <xdr:row>13</xdr:row>
      <xdr:rowOff>209550</xdr:rowOff>
    </xdr:to>
    <xdr:pic>
      <xdr:nvPicPr>
        <xdr:cNvPr id="11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523875"/>
          <a:ext cx="4095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76200</xdr:rowOff>
    </xdr:from>
    <xdr:to>
      <xdr:col>7</xdr:col>
      <xdr:colOff>647700</xdr:colOff>
      <xdr:row>4</xdr:row>
      <xdr:rowOff>76200</xdr:rowOff>
    </xdr:to>
    <xdr:sp>
      <xdr:nvSpPr>
        <xdr:cNvPr id="1" name="TextBox 130"/>
        <xdr:cNvSpPr txBox="1">
          <a:spLocks noChangeArrowheads="1"/>
        </xdr:cNvSpPr>
      </xdr:nvSpPr>
      <xdr:spPr>
        <a:xfrm>
          <a:off x="8591550" y="40005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1</xdr:col>
      <xdr:colOff>676275</xdr:colOff>
      <xdr:row>17</xdr:row>
      <xdr:rowOff>161925</xdr:rowOff>
    </xdr:from>
    <xdr:to>
      <xdr:col>6</xdr:col>
      <xdr:colOff>1219200</xdr:colOff>
      <xdr:row>41</xdr:row>
      <xdr:rowOff>19050</xdr:rowOff>
    </xdr:to>
    <xdr:graphicFrame>
      <xdr:nvGraphicFramePr>
        <xdr:cNvPr id="2" name="Chart 1"/>
        <xdr:cNvGraphicFramePr/>
      </xdr:nvGraphicFramePr>
      <xdr:xfrm>
        <a:off x="1514475" y="2943225"/>
        <a:ext cx="6715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14</xdr:row>
      <xdr:rowOff>9525</xdr:rowOff>
    </xdr:from>
    <xdr:to>
      <xdr:col>11</xdr:col>
      <xdr:colOff>581025</xdr:colOff>
      <xdr:row>24</xdr:row>
      <xdr:rowOff>28575</xdr:rowOff>
    </xdr:to>
    <xdr:grpSp>
      <xdr:nvGrpSpPr>
        <xdr:cNvPr id="3" name="Group 103"/>
        <xdr:cNvGrpSpPr>
          <a:grpSpLocks/>
        </xdr:cNvGrpSpPr>
      </xdr:nvGrpSpPr>
      <xdr:grpSpPr>
        <a:xfrm>
          <a:off x="8305800" y="2305050"/>
          <a:ext cx="3181350" cy="1666875"/>
          <a:chOff x="1202" y="2387"/>
          <a:chExt cx="1769" cy="1050"/>
        </a:xfrm>
        <a:solidFill>
          <a:srgbClr val="FFFFFF"/>
        </a:solidFill>
      </xdr:grpSpPr>
      <xdr:sp>
        <xdr:nvSpPr>
          <xdr:cNvPr id="4" name="AutoShape 104"/>
          <xdr:cNvSpPr>
            <a:spLocks/>
          </xdr:cNvSpPr>
        </xdr:nvSpPr>
        <xdr:spPr>
          <a:xfrm>
            <a:off x="1472" y="2590"/>
            <a:ext cx="1169" cy="578"/>
          </a:xfrm>
          <a:prstGeom prst="rect">
            <a:avLst/>
          </a:prstGeom>
          <a:solidFill>
            <a:srgbClr val="FF00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105"/>
          <xdr:cNvSpPr>
            <a:spLocks/>
          </xdr:cNvSpPr>
        </xdr:nvSpPr>
        <xdr:spPr>
          <a:xfrm>
            <a:off x="1472" y="2589"/>
            <a:ext cx="509" cy="578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106"/>
          <xdr:cNvSpPr>
            <a:spLocks/>
          </xdr:cNvSpPr>
        </xdr:nvSpPr>
        <xdr:spPr>
          <a:xfrm>
            <a:off x="1922" y="2560"/>
            <a:ext cx="360" cy="347"/>
          </a:xfrm>
          <a:prstGeom prst="ellipse">
            <a:avLst/>
          </a:prstGeom>
          <a:solidFill>
            <a:srgbClr val="00FF00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107"/>
          <xdr:cNvSpPr>
            <a:spLocks/>
          </xdr:cNvSpPr>
        </xdr:nvSpPr>
        <xdr:spPr>
          <a:xfrm rot="18706788">
            <a:off x="1962" y="2492"/>
            <a:ext cx="990" cy="4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108"/>
          <xdr:cNvSpPr>
            <a:spLocks/>
          </xdr:cNvSpPr>
        </xdr:nvSpPr>
        <xdr:spPr>
          <a:xfrm>
            <a:off x="1472" y="2503"/>
            <a:ext cx="0" cy="7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109"/>
          <xdr:cNvSpPr>
            <a:spLocks/>
          </xdr:cNvSpPr>
        </xdr:nvSpPr>
        <xdr:spPr>
          <a:xfrm>
            <a:off x="2641" y="3168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110"/>
          <xdr:cNvSpPr>
            <a:spLocks/>
          </xdr:cNvSpPr>
        </xdr:nvSpPr>
        <xdr:spPr>
          <a:xfrm flipH="1">
            <a:off x="1472" y="3255"/>
            <a:ext cx="116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AutoShape 111"/>
          <xdr:cNvSpPr>
            <a:spLocks/>
          </xdr:cNvSpPr>
        </xdr:nvSpPr>
        <xdr:spPr>
          <a:xfrm flipH="1">
            <a:off x="1322" y="3168"/>
            <a:ext cx="1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112"/>
          <xdr:cNvSpPr>
            <a:spLocks/>
          </xdr:cNvSpPr>
        </xdr:nvSpPr>
        <xdr:spPr>
          <a:xfrm flipH="1">
            <a:off x="1322" y="2590"/>
            <a:ext cx="18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113"/>
          <xdr:cNvSpPr>
            <a:spLocks/>
          </xdr:cNvSpPr>
        </xdr:nvSpPr>
        <xdr:spPr>
          <a:xfrm>
            <a:off x="1352" y="2590"/>
            <a:ext cx="0" cy="5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114"/>
          <xdr:cNvSpPr>
            <a:spLocks/>
          </xdr:cNvSpPr>
        </xdr:nvSpPr>
        <xdr:spPr>
          <a:xfrm>
            <a:off x="1982" y="2503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115"/>
          <xdr:cNvSpPr>
            <a:spLocks/>
          </xdr:cNvSpPr>
        </xdr:nvSpPr>
        <xdr:spPr>
          <a:xfrm flipH="1">
            <a:off x="1472" y="2532"/>
            <a:ext cx="51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116"/>
          <xdr:cNvSpPr>
            <a:spLocks/>
          </xdr:cNvSpPr>
        </xdr:nvSpPr>
        <xdr:spPr>
          <a:xfrm>
            <a:off x="1982" y="2590"/>
            <a:ext cx="270" cy="23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117"/>
          <xdr:cNvSpPr>
            <a:spLocks/>
          </xdr:cNvSpPr>
        </xdr:nvSpPr>
        <xdr:spPr>
          <a:xfrm flipH="1" flipV="1">
            <a:off x="2252" y="2821"/>
            <a:ext cx="389" cy="3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121"/>
          <xdr:cNvSpPr>
            <a:spLocks/>
          </xdr:cNvSpPr>
        </xdr:nvSpPr>
        <xdr:spPr>
          <a:xfrm flipH="1">
            <a:off x="1922" y="2705"/>
            <a:ext cx="18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122"/>
          <xdr:cNvSpPr>
            <a:spLocks/>
          </xdr:cNvSpPr>
        </xdr:nvSpPr>
        <xdr:spPr>
          <a:xfrm>
            <a:off x="2102" y="2705"/>
            <a:ext cx="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AutoShape 123"/>
          <xdr:cNvSpPr>
            <a:spLocks/>
          </xdr:cNvSpPr>
        </xdr:nvSpPr>
        <xdr:spPr>
          <a:xfrm>
            <a:off x="2641" y="3168"/>
            <a:ext cx="12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AutoShape 124"/>
          <xdr:cNvSpPr>
            <a:spLocks/>
          </xdr:cNvSpPr>
        </xdr:nvSpPr>
        <xdr:spPr>
          <a:xfrm>
            <a:off x="2701" y="2705"/>
            <a:ext cx="0" cy="4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1</xdr:row>
      <xdr:rowOff>123825</xdr:rowOff>
    </xdr:from>
    <xdr:to>
      <xdr:col>12</xdr:col>
      <xdr:colOff>552450</xdr:colOff>
      <xdr:row>3</xdr:row>
      <xdr:rowOff>123825</xdr:rowOff>
    </xdr:to>
    <xdr:sp>
      <xdr:nvSpPr>
        <xdr:cNvPr id="30" name="TextBox 131"/>
        <xdr:cNvSpPr txBox="1">
          <a:spLocks noChangeArrowheads="1"/>
        </xdr:cNvSpPr>
      </xdr:nvSpPr>
      <xdr:spPr>
        <a:xfrm>
          <a:off x="11830050" y="28575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11</xdr:col>
      <xdr:colOff>180975</xdr:colOff>
      <xdr:row>9</xdr:row>
      <xdr:rowOff>114300</xdr:rowOff>
    </xdr:from>
    <xdr:to>
      <xdr:col>11</xdr:col>
      <xdr:colOff>495300</xdr:colOff>
      <xdr:row>11</xdr:row>
      <xdr:rowOff>114300</xdr:rowOff>
    </xdr:to>
    <xdr:sp>
      <xdr:nvSpPr>
        <xdr:cNvPr id="31" name="TextBox 132"/>
        <xdr:cNvSpPr txBox="1">
          <a:spLocks noChangeArrowheads="1"/>
        </xdr:cNvSpPr>
      </xdr:nvSpPr>
      <xdr:spPr>
        <a:xfrm>
          <a:off x="11087100" y="158115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9</xdr:col>
      <xdr:colOff>638175</xdr:colOff>
      <xdr:row>1</xdr:row>
      <xdr:rowOff>114300</xdr:rowOff>
    </xdr:from>
    <xdr:to>
      <xdr:col>10</xdr:col>
      <xdr:colOff>28575</xdr:colOff>
      <xdr:row>3</xdr:row>
      <xdr:rowOff>114300</xdr:rowOff>
    </xdr:to>
    <xdr:sp>
      <xdr:nvSpPr>
        <xdr:cNvPr id="32" name="TextBox 133"/>
        <xdr:cNvSpPr txBox="1">
          <a:spLocks noChangeArrowheads="1"/>
        </xdr:cNvSpPr>
      </xdr:nvSpPr>
      <xdr:spPr>
        <a:xfrm>
          <a:off x="9934575" y="276225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7</xdr:col>
      <xdr:colOff>200025</xdr:colOff>
      <xdr:row>1</xdr:row>
      <xdr:rowOff>114300</xdr:rowOff>
    </xdr:from>
    <xdr:to>
      <xdr:col>11</xdr:col>
      <xdr:colOff>666750</xdr:colOff>
      <xdr:row>12</xdr:row>
      <xdr:rowOff>0</xdr:rowOff>
    </xdr:to>
    <xdr:grpSp>
      <xdr:nvGrpSpPr>
        <xdr:cNvPr id="33" name="Group 26"/>
        <xdr:cNvGrpSpPr>
          <a:grpSpLocks/>
        </xdr:cNvGrpSpPr>
      </xdr:nvGrpSpPr>
      <xdr:grpSpPr>
        <a:xfrm>
          <a:off x="8458200" y="276225"/>
          <a:ext cx="3114675" cy="1685925"/>
          <a:chOff x="385" y="437"/>
          <a:chExt cx="1724" cy="1061"/>
        </a:xfrm>
        <a:solidFill>
          <a:srgbClr val="FFFFFF"/>
        </a:solidFill>
      </xdr:grpSpPr>
      <xdr:sp>
        <xdr:nvSpPr>
          <xdr:cNvPr id="34" name="AutoShape 27"/>
          <xdr:cNvSpPr>
            <a:spLocks/>
          </xdr:cNvSpPr>
        </xdr:nvSpPr>
        <xdr:spPr>
          <a:xfrm>
            <a:off x="648" y="642"/>
            <a:ext cx="1140" cy="585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AutoShape 28"/>
          <xdr:cNvSpPr>
            <a:spLocks/>
          </xdr:cNvSpPr>
        </xdr:nvSpPr>
        <xdr:spPr>
          <a:xfrm>
            <a:off x="1087" y="612"/>
            <a:ext cx="350" cy="351"/>
          </a:xfrm>
          <a:prstGeom prst="ellipse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AutoShape 29"/>
          <xdr:cNvSpPr>
            <a:spLocks/>
          </xdr:cNvSpPr>
        </xdr:nvSpPr>
        <xdr:spPr>
          <a:xfrm rot="18706788">
            <a:off x="1126" y="543"/>
            <a:ext cx="964" cy="4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AutoShape 30"/>
          <xdr:cNvSpPr>
            <a:spLocks/>
          </xdr:cNvSpPr>
        </xdr:nvSpPr>
        <xdr:spPr>
          <a:xfrm>
            <a:off x="648" y="554"/>
            <a:ext cx="0" cy="7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AutoShape 31"/>
          <xdr:cNvSpPr>
            <a:spLocks/>
          </xdr:cNvSpPr>
        </xdr:nvSpPr>
        <xdr:spPr>
          <a:xfrm>
            <a:off x="1788" y="1227"/>
            <a:ext cx="0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32"/>
          <xdr:cNvSpPr>
            <a:spLocks/>
          </xdr:cNvSpPr>
        </xdr:nvSpPr>
        <xdr:spPr>
          <a:xfrm flipH="1">
            <a:off x="648" y="1314"/>
            <a:ext cx="1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AutoShape 33"/>
          <xdr:cNvSpPr>
            <a:spLocks/>
          </xdr:cNvSpPr>
        </xdr:nvSpPr>
        <xdr:spPr>
          <a:xfrm flipH="1">
            <a:off x="502" y="1227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34"/>
          <xdr:cNvSpPr>
            <a:spLocks/>
          </xdr:cNvSpPr>
        </xdr:nvSpPr>
        <xdr:spPr>
          <a:xfrm flipH="1">
            <a:off x="502" y="642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35"/>
          <xdr:cNvSpPr>
            <a:spLocks/>
          </xdr:cNvSpPr>
        </xdr:nvSpPr>
        <xdr:spPr>
          <a:xfrm>
            <a:off x="531" y="642"/>
            <a:ext cx="0" cy="5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AutoShape 36"/>
          <xdr:cNvSpPr>
            <a:spLocks/>
          </xdr:cNvSpPr>
        </xdr:nvSpPr>
        <xdr:spPr>
          <a:xfrm>
            <a:off x="1145" y="554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AutoShape 37"/>
          <xdr:cNvSpPr>
            <a:spLocks/>
          </xdr:cNvSpPr>
        </xdr:nvSpPr>
        <xdr:spPr>
          <a:xfrm flipH="1">
            <a:off x="648" y="583"/>
            <a:ext cx="4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AutoShape 38"/>
          <xdr:cNvSpPr>
            <a:spLocks/>
          </xdr:cNvSpPr>
        </xdr:nvSpPr>
        <xdr:spPr>
          <a:xfrm>
            <a:off x="1145" y="642"/>
            <a:ext cx="263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AutoShape 39"/>
          <xdr:cNvSpPr>
            <a:spLocks/>
          </xdr:cNvSpPr>
        </xdr:nvSpPr>
        <xdr:spPr>
          <a:xfrm flipH="1" flipV="1">
            <a:off x="1408" y="875"/>
            <a:ext cx="380" cy="352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AutoShape 43"/>
          <xdr:cNvSpPr>
            <a:spLocks/>
          </xdr:cNvSpPr>
        </xdr:nvSpPr>
        <xdr:spPr>
          <a:xfrm flipH="1">
            <a:off x="1087" y="759"/>
            <a:ext cx="175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AutoShape 45"/>
          <xdr:cNvSpPr>
            <a:spLocks/>
          </xdr:cNvSpPr>
        </xdr:nvSpPr>
        <xdr:spPr>
          <a:xfrm>
            <a:off x="1262" y="759"/>
            <a:ext cx="6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46"/>
          <xdr:cNvSpPr>
            <a:spLocks/>
          </xdr:cNvSpPr>
        </xdr:nvSpPr>
        <xdr:spPr>
          <a:xfrm>
            <a:off x="1788" y="1227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47"/>
          <xdr:cNvSpPr>
            <a:spLocks/>
          </xdr:cNvSpPr>
        </xdr:nvSpPr>
        <xdr:spPr>
          <a:xfrm>
            <a:off x="1846" y="759"/>
            <a:ext cx="0" cy="4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zoomScale="90" zoomScaleNormal="90" workbookViewId="0" topLeftCell="A97">
      <selection activeCell="E19" sqref="E19"/>
    </sheetView>
  </sheetViews>
  <sheetFormatPr defaultColWidth="9.00390625" defaultRowHeight="12.75"/>
  <cols>
    <col min="1" max="1" width="14.625" style="0" customWidth="1"/>
    <col min="2" max="2" width="12.625" style="0" customWidth="1"/>
    <col min="3" max="3" width="6.125" style="0" customWidth="1"/>
    <col min="4" max="4" width="7.625" style="0" customWidth="1"/>
    <col min="5" max="5" width="43.00390625" style="0" customWidth="1"/>
    <col min="6" max="6" width="8.375" style="0" customWidth="1"/>
    <col min="7" max="7" width="6.75390625" style="0" customWidth="1"/>
    <col min="8" max="8" width="17.75390625" style="0" customWidth="1"/>
  </cols>
  <sheetData>
    <row r="1" spans="1:17" ht="12.75">
      <c r="A1" t="s">
        <v>5</v>
      </c>
      <c r="B1" t="s">
        <v>6</v>
      </c>
      <c r="I1" s="63"/>
      <c r="J1" s="63"/>
      <c r="K1" s="63"/>
      <c r="L1" s="63"/>
      <c r="M1" s="63"/>
      <c r="N1" s="63"/>
      <c r="O1" s="63"/>
      <c r="P1" s="63"/>
      <c r="Q1" s="63"/>
    </row>
    <row r="2" spans="1:18" ht="12.75">
      <c r="A2" t="s">
        <v>12</v>
      </c>
      <c r="I2" s="63"/>
      <c r="J2" s="63"/>
      <c r="K2" s="63"/>
      <c r="L2" s="63"/>
      <c r="M2" s="63"/>
      <c r="N2" s="63"/>
      <c r="O2" s="63"/>
      <c r="P2" s="63"/>
      <c r="Q2" s="63"/>
      <c r="R2" s="22"/>
    </row>
    <row r="3" spans="1:18" ht="12.75">
      <c r="A3" s="27" t="s">
        <v>0</v>
      </c>
      <c r="B3" s="28">
        <v>1</v>
      </c>
      <c r="C3" s="29"/>
      <c r="D3" s="29" t="s">
        <v>7</v>
      </c>
      <c r="I3" s="63"/>
      <c r="J3" s="63"/>
      <c r="K3" s="63"/>
      <c r="L3" s="63"/>
      <c r="M3" s="63"/>
      <c r="N3" s="63"/>
      <c r="O3" s="63"/>
      <c r="P3" s="63"/>
      <c r="Q3" s="63"/>
      <c r="R3" s="22"/>
    </row>
    <row r="4" spans="1:18" ht="12.75">
      <c r="A4" s="27" t="s">
        <v>1</v>
      </c>
      <c r="B4" s="28">
        <v>2</v>
      </c>
      <c r="C4" s="29"/>
      <c r="D4" s="29" t="s">
        <v>8</v>
      </c>
      <c r="I4" s="63"/>
      <c r="J4" s="63"/>
      <c r="K4" s="63"/>
      <c r="L4" s="63"/>
      <c r="M4" s="63"/>
      <c r="N4" s="63"/>
      <c r="O4" s="63"/>
      <c r="P4" s="63"/>
      <c r="Q4" s="63"/>
      <c r="R4" s="22"/>
    </row>
    <row r="5" spans="1:18" ht="12.75">
      <c r="A5" s="27" t="s">
        <v>2</v>
      </c>
      <c r="B5" s="28">
        <v>3</v>
      </c>
      <c r="C5" s="29"/>
      <c r="D5" s="29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22"/>
    </row>
    <row r="6" spans="1:18" ht="12.75">
      <c r="A6" s="27" t="s">
        <v>3</v>
      </c>
      <c r="B6" s="28">
        <v>1</v>
      </c>
      <c r="C6" s="29"/>
      <c r="D6" s="29" t="s">
        <v>10</v>
      </c>
      <c r="I6" s="63"/>
      <c r="J6" s="63"/>
      <c r="K6" s="63"/>
      <c r="L6" s="63"/>
      <c r="M6" s="63"/>
      <c r="N6" s="63"/>
      <c r="O6" s="63"/>
      <c r="P6" s="63"/>
      <c r="Q6" s="63"/>
      <c r="R6" s="22"/>
    </row>
    <row r="7" spans="1:18" ht="12.75">
      <c r="A7" s="27" t="s">
        <v>4</v>
      </c>
      <c r="B7" s="28">
        <v>2</v>
      </c>
      <c r="C7" s="29"/>
      <c r="D7" s="29" t="s">
        <v>10</v>
      </c>
      <c r="I7" s="63"/>
      <c r="J7" s="63"/>
      <c r="K7" s="63"/>
      <c r="L7" s="63"/>
      <c r="M7" s="63"/>
      <c r="N7" s="63"/>
      <c r="O7" s="63"/>
      <c r="P7" s="63"/>
      <c r="Q7" s="63"/>
      <c r="R7" s="22"/>
    </row>
    <row r="8" spans="1:18" ht="12.75">
      <c r="A8" s="27" t="s">
        <v>13</v>
      </c>
      <c r="B8" s="28">
        <v>1</v>
      </c>
      <c r="C8" s="29"/>
      <c r="D8" s="29" t="s">
        <v>10</v>
      </c>
      <c r="I8" s="63"/>
      <c r="J8" s="63"/>
      <c r="K8" s="63"/>
      <c r="L8" s="63"/>
      <c r="M8" s="63"/>
      <c r="N8" s="63"/>
      <c r="O8" s="63"/>
      <c r="P8" s="63"/>
      <c r="Q8" s="63"/>
      <c r="R8" s="22"/>
    </row>
    <row r="9" spans="1:18" ht="12.75">
      <c r="A9" s="30" t="s">
        <v>22</v>
      </c>
      <c r="B9" s="28">
        <v>30</v>
      </c>
      <c r="C9" s="31">
        <f>RADIANS(B9)</f>
        <v>0.5235987755982988</v>
      </c>
      <c r="D9" s="29" t="s">
        <v>11</v>
      </c>
      <c r="I9" s="63"/>
      <c r="J9" s="63"/>
      <c r="K9" s="63"/>
      <c r="L9" s="63"/>
      <c r="M9" s="63"/>
      <c r="N9" s="63"/>
      <c r="O9" s="63"/>
      <c r="P9" s="63"/>
      <c r="Q9" s="63"/>
      <c r="R9" s="22"/>
    </row>
    <row r="10" spans="1:18" ht="12.75">
      <c r="A10" s="30" t="s">
        <v>23</v>
      </c>
      <c r="B10" s="28">
        <v>45</v>
      </c>
      <c r="C10" s="31">
        <f>RADIANS(B10)</f>
        <v>0.7853981633974483</v>
      </c>
      <c r="D10" s="29" t="s">
        <v>11</v>
      </c>
      <c r="I10" s="63"/>
      <c r="J10" s="63"/>
      <c r="K10" s="63"/>
      <c r="L10" s="63"/>
      <c r="M10" s="63"/>
      <c r="N10" s="63"/>
      <c r="O10" s="63"/>
      <c r="P10" s="63"/>
      <c r="Q10" s="63"/>
      <c r="R10" s="22"/>
    </row>
    <row r="11" spans="9:18" ht="12.75">
      <c r="I11" s="63"/>
      <c r="J11" s="63"/>
      <c r="K11" s="63"/>
      <c r="L11" s="63"/>
      <c r="M11" s="63"/>
      <c r="N11" s="63"/>
      <c r="O11" s="63"/>
      <c r="P11" s="63"/>
      <c r="Q11" s="63"/>
      <c r="R11" s="22"/>
    </row>
    <row r="12" spans="9:18" ht="12.75">
      <c r="I12" s="63"/>
      <c r="J12" s="63"/>
      <c r="K12" s="63"/>
      <c r="L12" s="63"/>
      <c r="M12" s="63"/>
      <c r="N12" s="63"/>
      <c r="O12" s="63"/>
      <c r="P12" s="63"/>
      <c r="Q12" s="63"/>
      <c r="R12" s="22"/>
    </row>
    <row r="13" spans="1:18" ht="13.5" thickBot="1">
      <c r="A13" s="4" t="s">
        <v>14</v>
      </c>
      <c r="B13" s="4"/>
      <c r="C13" s="4"/>
      <c r="D13" s="4"/>
      <c r="E13" s="4"/>
      <c r="F13" s="4" t="s">
        <v>18</v>
      </c>
      <c r="G13" s="4"/>
      <c r="H13" s="4"/>
      <c r="I13" s="63"/>
      <c r="J13" s="63"/>
      <c r="K13" s="63"/>
      <c r="L13" s="63"/>
      <c r="M13" s="63"/>
      <c r="N13" s="63"/>
      <c r="O13" s="63"/>
      <c r="P13" s="63"/>
      <c r="Q13" s="63"/>
      <c r="R13" s="22"/>
    </row>
    <row r="14" spans="1:18" ht="12.75">
      <c r="A14" s="64" t="s">
        <v>15</v>
      </c>
      <c r="B14" s="65"/>
      <c r="C14" s="66" t="s">
        <v>20</v>
      </c>
      <c r="D14" s="66"/>
      <c r="E14" s="66"/>
      <c r="F14" s="6"/>
      <c r="G14" s="9" t="s">
        <v>19</v>
      </c>
      <c r="H14" s="38">
        <f>-B3*(COS(C9))/SIN(C10)</f>
        <v>-1.2247448713915892</v>
      </c>
      <c r="I14" s="63"/>
      <c r="J14" s="63"/>
      <c r="K14" s="63"/>
      <c r="L14" s="63"/>
      <c r="M14" s="63"/>
      <c r="N14" s="63"/>
      <c r="O14" s="63"/>
      <c r="P14" s="63"/>
      <c r="Q14" s="63"/>
      <c r="R14" s="22"/>
    </row>
    <row r="15" spans="1:18" ht="12.75">
      <c r="A15" s="67" t="s">
        <v>16</v>
      </c>
      <c r="B15" s="68"/>
      <c r="C15" s="69" t="s">
        <v>21</v>
      </c>
      <c r="D15" s="69"/>
      <c r="E15" s="69"/>
      <c r="F15" s="7"/>
      <c r="G15" s="10" t="s">
        <v>24</v>
      </c>
      <c r="H15" s="39">
        <f>(B3)*(SIN(C9))-(H14)*(COS(C10))-(B5)*(B7)</f>
        <v>-4.633974596215561</v>
      </c>
      <c r="I15" s="63"/>
      <c r="J15" s="63"/>
      <c r="K15" s="63"/>
      <c r="L15" s="63"/>
      <c r="M15" s="63"/>
      <c r="N15" s="63"/>
      <c r="O15" s="63"/>
      <c r="P15" s="63"/>
      <c r="Q15" s="63"/>
      <c r="R15" s="22"/>
    </row>
    <row r="16" spans="1:18" ht="13.5" thickBot="1">
      <c r="A16" s="70" t="s">
        <v>17</v>
      </c>
      <c r="B16" s="71"/>
      <c r="C16" s="72" t="s">
        <v>26</v>
      </c>
      <c r="D16" s="72"/>
      <c r="E16" s="72"/>
      <c r="F16" s="8"/>
      <c r="G16" s="11" t="s">
        <v>25</v>
      </c>
      <c r="H16" s="40">
        <f>-B5*B7*B7/2-B4-H14*SIN(C10)*B6</f>
        <v>-7.133974596215562</v>
      </c>
      <c r="I16" s="63"/>
      <c r="J16" s="63"/>
      <c r="K16" s="63"/>
      <c r="L16" s="63"/>
      <c r="M16" s="63"/>
      <c r="N16" s="63"/>
      <c r="O16" s="63"/>
      <c r="P16" s="63"/>
      <c r="Q16" s="63"/>
      <c r="R16" s="22"/>
    </row>
    <row r="17" spans="8:17" ht="12.75">
      <c r="H17" s="12"/>
      <c r="I17" s="63"/>
      <c r="J17" s="63"/>
      <c r="K17" s="63"/>
      <c r="L17" s="63"/>
      <c r="M17" s="63"/>
      <c r="N17" s="63"/>
      <c r="O17" s="63"/>
      <c r="P17" s="63"/>
      <c r="Q17" s="63"/>
    </row>
    <row r="18" spans="9:17" ht="12.75">
      <c r="I18" s="63"/>
      <c r="J18" s="63"/>
      <c r="K18" s="63"/>
      <c r="L18" s="63"/>
      <c r="M18" s="63"/>
      <c r="N18" s="63"/>
      <c r="O18" s="63"/>
      <c r="P18" s="63"/>
      <c r="Q18" s="63"/>
    </row>
    <row r="19" spans="9:17" ht="12.75">
      <c r="I19" s="63"/>
      <c r="J19" s="63"/>
      <c r="K19" s="63"/>
      <c r="L19" s="63"/>
      <c r="M19" s="63"/>
      <c r="N19" s="63"/>
      <c r="O19" s="63"/>
      <c r="P19" s="63"/>
      <c r="Q19" s="63"/>
    </row>
    <row r="20" spans="9:17" ht="12.75">
      <c r="I20" s="63"/>
      <c r="J20" s="63"/>
      <c r="K20" s="63"/>
      <c r="L20" s="63"/>
      <c r="M20" s="63"/>
      <c r="N20" s="63"/>
      <c r="O20" s="63"/>
      <c r="P20" s="63"/>
      <c r="Q20" s="63"/>
    </row>
    <row r="22" spans="10:17" ht="12.75">
      <c r="J22" s="22"/>
      <c r="K22" s="22"/>
      <c r="L22" s="22"/>
      <c r="M22" s="22"/>
      <c r="N22" s="22"/>
      <c r="O22" s="22"/>
      <c r="P22" s="22"/>
      <c r="Q22" s="22"/>
    </row>
    <row r="23" spans="10:17" ht="12.75">
      <c r="J23" s="22"/>
      <c r="K23" s="22"/>
      <c r="L23" s="22"/>
      <c r="M23" s="22"/>
      <c r="N23" s="22"/>
      <c r="O23" s="22"/>
      <c r="P23" s="22"/>
      <c r="Q23" s="22"/>
    </row>
    <row r="46" spans="1:6" ht="12.75">
      <c r="A46" s="32"/>
      <c r="B46" s="32"/>
      <c r="C46" s="32"/>
      <c r="D46" s="32"/>
      <c r="E46" s="32"/>
      <c r="F46" s="32"/>
    </row>
    <row r="47" spans="1:17" ht="12.75">
      <c r="A47" s="32" t="s">
        <v>27</v>
      </c>
      <c r="B47" s="32"/>
      <c r="C47" s="32"/>
      <c r="D47" s="32"/>
      <c r="E47" s="32"/>
      <c r="F47" s="32"/>
      <c r="J47" s="63"/>
      <c r="K47" s="63"/>
      <c r="L47" s="63"/>
      <c r="M47" s="63"/>
      <c r="N47" s="63"/>
      <c r="O47" s="63"/>
      <c r="P47" s="63"/>
      <c r="Q47" s="63"/>
    </row>
    <row r="48" spans="1:17" ht="12.75">
      <c r="A48" s="32"/>
      <c r="B48" s="32"/>
      <c r="C48" s="32"/>
      <c r="D48" s="32"/>
      <c r="E48" s="32"/>
      <c r="F48" s="32"/>
      <c r="J48" s="63"/>
      <c r="K48" s="63"/>
      <c r="L48" s="63"/>
      <c r="M48" s="63"/>
      <c r="N48" s="63"/>
      <c r="O48" s="63"/>
      <c r="P48" s="63"/>
      <c r="Q48" s="63"/>
    </row>
    <row r="49" spans="1:17" ht="12.75">
      <c r="A49" s="32"/>
      <c r="B49" s="32"/>
      <c r="C49" s="32"/>
      <c r="D49" s="32"/>
      <c r="E49" s="32"/>
      <c r="F49" s="32"/>
      <c r="J49" s="63"/>
      <c r="K49" s="63"/>
      <c r="L49" s="63"/>
      <c r="M49" s="63"/>
      <c r="N49" s="63"/>
      <c r="O49" s="63"/>
      <c r="P49" s="63"/>
      <c r="Q49" s="63"/>
    </row>
    <row r="50" spans="1:17" ht="12.75">
      <c r="A50" s="32"/>
      <c r="B50" s="32"/>
      <c r="C50" s="32"/>
      <c r="D50" s="32"/>
      <c r="E50" s="32"/>
      <c r="F50" s="32"/>
      <c r="J50" s="63"/>
      <c r="K50" s="63"/>
      <c r="L50" s="63"/>
      <c r="M50" s="63"/>
      <c r="N50" s="63"/>
      <c r="O50" s="63"/>
      <c r="P50" s="63"/>
      <c r="Q50" s="63"/>
    </row>
    <row r="51" spans="1:17" ht="12.75">
      <c r="A51" s="32"/>
      <c r="B51" s="32"/>
      <c r="C51" s="32"/>
      <c r="D51" s="32"/>
      <c r="E51" s="32"/>
      <c r="F51" s="32"/>
      <c r="J51" s="63"/>
      <c r="K51" s="63"/>
      <c r="L51" s="63"/>
      <c r="M51" s="63"/>
      <c r="N51" s="63"/>
      <c r="O51" s="63"/>
      <c r="P51" s="63"/>
      <c r="Q51" s="63"/>
    </row>
    <row r="52" spans="1:17" ht="12.75">
      <c r="A52" s="32"/>
      <c r="B52" s="32"/>
      <c r="C52" s="32"/>
      <c r="D52" s="32"/>
      <c r="E52" s="32"/>
      <c r="F52" s="32"/>
      <c r="J52" s="63"/>
      <c r="K52" s="63"/>
      <c r="L52" s="63"/>
      <c r="M52" s="63"/>
      <c r="N52" s="63"/>
      <c r="O52" s="63"/>
      <c r="P52" s="63"/>
      <c r="Q52" s="63"/>
    </row>
    <row r="53" spans="1:17" ht="12.75">
      <c r="A53" s="32"/>
      <c r="B53" s="32"/>
      <c r="C53" s="32"/>
      <c r="D53" s="32"/>
      <c r="E53" s="32"/>
      <c r="F53" s="32"/>
      <c r="J53" s="63"/>
      <c r="K53" s="63"/>
      <c r="L53" s="63"/>
      <c r="M53" s="63"/>
      <c r="N53" s="63"/>
      <c r="O53" s="63"/>
      <c r="P53" s="63"/>
      <c r="Q53" s="63"/>
    </row>
    <row r="54" spans="1:17" ht="12.75">
      <c r="A54" s="32"/>
      <c r="B54" s="33"/>
      <c r="C54" s="32"/>
      <c r="D54" s="34"/>
      <c r="E54" s="32"/>
      <c r="F54" s="32"/>
      <c r="J54" s="63"/>
      <c r="K54" s="63"/>
      <c r="L54" s="63"/>
      <c r="M54" s="63"/>
      <c r="N54" s="63"/>
      <c r="O54" s="63"/>
      <c r="P54" s="63"/>
      <c r="Q54" s="63"/>
    </row>
    <row r="55" spans="1:17" ht="12.75">
      <c r="A55" s="32"/>
      <c r="B55" s="33"/>
      <c r="C55" s="32"/>
      <c r="D55" s="34"/>
      <c r="E55" s="32"/>
      <c r="F55" s="32"/>
      <c r="J55" s="63"/>
      <c r="K55" s="63"/>
      <c r="L55" s="63"/>
      <c r="M55" s="63"/>
      <c r="N55" s="63"/>
      <c r="O55" s="63"/>
      <c r="P55" s="63"/>
      <c r="Q55" s="63"/>
    </row>
    <row r="56" spans="1:17" ht="12.75">
      <c r="A56" s="32"/>
      <c r="B56" s="32"/>
      <c r="C56" s="32"/>
      <c r="D56" s="32"/>
      <c r="E56" s="32"/>
      <c r="F56" s="32"/>
      <c r="J56" s="63"/>
      <c r="K56" s="63"/>
      <c r="L56" s="63"/>
      <c r="M56" s="63"/>
      <c r="N56" s="63"/>
      <c r="O56" s="63"/>
      <c r="P56" s="63"/>
      <c r="Q56" s="63"/>
    </row>
    <row r="57" spans="10:17" ht="12.75">
      <c r="J57" s="63"/>
      <c r="K57" s="63"/>
      <c r="L57" s="63"/>
      <c r="M57" s="63"/>
      <c r="N57" s="63"/>
      <c r="O57" s="63"/>
      <c r="P57" s="63"/>
      <c r="Q57" s="63"/>
    </row>
    <row r="58" spans="1:17" ht="13.5" thickBot="1">
      <c r="A58" s="4" t="s">
        <v>14</v>
      </c>
      <c r="B58" s="4"/>
      <c r="C58" s="4"/>
      <c r="D58" s="4"/>
      <c r="E58" s="4"/>
      <c r="F58" s="4" t="s">
        <v>18</v>
      </c>
      <c r="G58" s="4"/>
      <c r="H58" s="4"/>
      <c r="J58" s="63"/>
      <c r="K58" s="63"/>
      <c r="L58" s="63"/>
      <c r="M58" s="63"/>
      <c r="N58" s="63"/>
      <c r="O58" s="63"/>
      <c r="P58" s="63"/>
      <c r="Q58" s="63"/>
    </row>
    <row r="59" spans="1:17" ht="12.75">
      <c r="A59" s="64" t="s">
        <v>15</v>
      </c>
      <c r="B59" s="65"/>
      <c r="C59" s="66" t="s">
        <v>56</v>
      </c>
      <c r="D59" s="66"/>
      <c r="E59" s="66"/>
      <c r="F59" s="6"/>
      <c r="G59" s="9" t="s">
        <v>59</v>
      </c>
      <c r="H59" s="38">
        <f>B3*COS(C9)-H61*COS(C10)</f>
        <v>5.616025403784439</v>
      </c>
      <c r="J59" s="63"/>
      <c r="K59" s="63"/>
      <c r="L59" s="63"/>
      <c r="M59" s="63"/>
      <c r="N59" s="63"/>
      <c r="O59" s="63"/>
      <c r="P59" s="63"/>
      <c r="Q59" s="63"/>
    </row>
    <row r="60" spans="1:17" ht="12.75">
      <c r="A60" s="67" t="s">
        <v>16</v>
      </c>
      <c r="B60" s="68"/>
      <c r="C60" s="69" t="s">
        <v>57</v>
      </c>
      <c r="D60" s="69"/>
      <c r="E60" s="69"/>
      <c r="F60" s="7"/>
      <c r="G60" s="10" t="s">
        <v>24</v>
      </c>
      <c r="H60" s="39">
        <f>-B3*SIN(C9)-H61*SIN(C10)+B5*B7</f>
        <v>10.25</v>
      </c>
      <c r="I60" s="3"/>
      <c r="J60" s="63"/>
      <c r="K60" s="63"/>
      <c r="L60" s="63"/>
      <c r="M60" s="63"/>
      <c r="N60" s="63"/>
      <c r="O60" s="63"/>
      <c r="P60" s="63"/>
      <c r="Q60" s="63"/>
    </row>
    <row r="61" spans="1:17" ht="13.5" thickBot="1">
      <c r="A61" s="70" t="s">
        <v>17</v>
      </c>
      <c r="B61" s="71"/>
      <c r="C61" s="72" t="s">
        <v>58</v>
      </c>
      <c r="D61" s="72"/>
      <c r="E61" s="72"/>
      <c r="F61" s="8"/>
      <c r="G61" s="11" t="s">
        <v>19</v>
      </c>
      <c r="H61" s="40">
        <f>(B4-B5*B7*(B8+B7/2)+B3*SIN(C9))/(SIN(C10)*(B7+B8)-COS(C10)*B6)</f>
        <v>-6.717514421272202</v>
      </c>
      <c r="J61" s="63"/>
      <c r="K61" s="63"/>
      <c r="L61" s="63"/>
      <c r="M61" s="63"/>
      <c r="N61" s="63"/>
      <c r="O61" s="63"/>
      <c r="P61" s="63"/>
      <c r="Q61" s="63"/>
    </row>
    <row r="62" spans="8:17" ht="12.75">
      <c r="H62" s="12"/>
      <c r="I62" s="12"/>
      <c r="J62" s="63"/>
      <c r="K62" s="63"/>
      <c r="L62" s="63"/>
      <c r="M62" s="63"/>
      <c r="N62" s="63"/>
      <c r="O62" s="63"/>
      <c r="P62" s="63"/>
      <c r="Q62" s="63"/>
    </row>
    <row r="63" spans="3:17" ht="12.75">
      <c r="C63" s="73" t="s">
        <v>60</v>
      </c>
      <c r="D63" s="73"/>
      <c r="E63" s="73"/>
      <c r="J63" s="63"/>
      <c r="K63" s="63"/>
      <c r="L63" s="63"/>
      <c r="M63" s="63"/>
      <c r="N63" s="63"/>
      <c r="O63" s="63"/>
      <c r="P63" s="63"/>
      <c r="Q63" s="63"/>
    </row>
    <row r="64" spans="10:17" ht="12.75">
      <c r="J64" s="63"/>
      <c r="K64" s="63"/>
      <c r="L64" s="63"/>
      <c r="M64" s="63"/>
      <c r="N64" s="63"/>
      <c r="O64" s="63"/>
      <c r="P64" s="63"/>
      <c r="Q64" s="63"/>
    </row>
    <row r="65" spans="10:17" ht="12.75">
      <c r="J65" s="63"/>
      <c r="K65" s="63"/>
      <c r="L65" s="63"/>
      <c r="M65" s="63"/>
      <c r="N65" s="63"/>
      <c r="O65" s="63"/>
      <c r="P65" s="63"/>
      <c r="Q65" s="63"/>
    </row>
    <row r="66" spans="10:17" ht="12.75">
      <c r="J66" s="63"/>
      <c r="K66" s="63"/>
      <c r="L66" s="63"/>
      <c r="M66" s="63"/>
      <c r="N66" s="63"/>
      <c r="O66" s="63"/>
      <c r="P66" s="63"/>
      <c r="Q66" s="63"/>
    </row>
    <row r="67" spans="10:17" ht="12.75">
      <c r="J67" s="63"/>
      <c r="K67" s="63"/>
      <c r="L67" s="63"/>
      <c r="M67" s="63"/>
      <c r="N67" s="63"/>
      <c r="O67" s="63"/>
      <c r="P67" s="63"/>
      <c r="Q67" s="63"/>
    </row>
    <row r="68" spans="10:17" ht="12.75">
      <c r="J68" s="63"/>
      <c r="K68" s="63"/>
      <c r="L68" s="63"/>
      <c r="M68" s="63"/>
      <c r="N68" s="63"/>
      <c r="O68" s="63"/>
      <c r="P68" s="63"/>
      <c r="Q68" s="63"/>
    </row>
    <row r="93" ht="12.75">
      <c r="A93" t="s">
        <v>28</v>
      </c>
    </row>
    <row r="94" spans="1:17" ht="12.75">
      <c r="A94" s="35"/>
      <c r="B94" s="35"/>
      <c r="C94" s="35"/>
      <c r="D94" s="35"/>
      <c r="I94" s="63"/>
      <c r="J94" s="63"/>
      <c r="K94" s="63"/>
      <c r="L94" s="63"/>
      <c r="M94" s="63"/>
      <c r="N94" s="63"/>
      <c r="O94" s="63"/>
      <c r="P94" s="63"/>
      <c r="Q94" s="63"/>
    </row>
    <row r="95" spans="1:17" ht="12.75">
      <c r="A95" s="35"/>
      <c r="B95" s="35"/>
      <c r="C95" s="35"/>
      <c r="D95" s="35"/>
      <c r="I95" s="63"/>
      <c r="J95" s="63"/>
      <c r="K95" s="63"/>
      <c r="L95" s="63"/>
      <c r="M95" s="63"/>
      <c r="N95" s="63"/>
      <c r="O95" s="63"/>
      <c r="P95" s="63"/>
      <c r="Q95" s="63"/>
    </row>
    <row r="96" spans="1:17" ht="12.75">
      <c r="A96" s="35"/>
      <c r="B96" s="35"/>
      <c r="C96" s="35"/>
      <c r="D96" s="35"/>
      <c r="I96" s="63"/>
      <c r="J96" s="63"/>
      <c r="K96" s="63"/>
      <c r="L96" s="63"/>
      <c r="M96" s="63"/>
      <c r="N96" s="63"/>
      <c r="O96" s="63"/>
      <c r="P96" s="63"/>
      <c r="Q96" s="63"/>
    </row>
    <row r="97" spans="1:17" ht="12.75">
      <c r="A97" s="35"/>
      <c r="B97" s="35"/>
      <c r="C97" s="35"/>
      <c r="D97" s="35"/>
      <c r="I97" s="63"/>
      <c r="J97" s="63"/>
      <c r="K97" s="63"/>
      <c r="L97" s="63"/>
      <c r="M97" s="63"/>
      <c r="N97" s="63"/>
      <c r="O97" s="63"/>
      <c r="P97" s="63"/>
      <c r="Q97" s="63"/>
    </row>
    <row r="98" spans="1:17" ht="12.75">
      <c r="A98" s="35"/>
      <c r="B98" s="35"/>
      <c r="C98" s="35"/>
      <c r="D98" s="35"/>
      <c r="I98" s="63"/>
      <c r="J98" s="63"/>
      <c r="K98" s="63"/>
      <c r="L98" s="63"/>
      <c r="M98" s="63"/>
      <c r="N98" s="63"/>
      <c r="O98" s="63"/>
      <c r="P98" s="63"/>
      <c r="Q98" s="63"/>
    </row>
    <row r="99" spans="1:17" ht="12.75">
      <c r="A99" s="35"/>
      <c r="B99" s="35"/>
      <c r="C99" s="35"/>
      <c r="D99" s="35"/>
      <c r="I99" s="63"/>
      <c r="J99" s="63"/>
      <c r="K99" s="63"/>
      <c r="L99" s="63"/>
      <c r="M99" s="63"/>
      <c r="N99" s="63"/>
      <c r="O99" s="63"/>
      <c r="P99" s="63"/>
      <c r="Q99" s="63"/>
    </row>
    <row r="100" spans="1:17" ht="12.75">
      <c r="A100" s="36"/>
      <c r="B100" s="35"/>
      <c r="C100" s="37"/>
      <c r="D100" s="35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1:17" ht="12.75">
      <c r="A101" s="36"/>
      <c r="B101" s="35"/>
      <c r="C101" s="37"/>
      <c r="D101" s="35"/>
      <c r="I101" s="63"/>
      <c r="J101" s="63"/>
      <c r="K101" s="63"/>
      <c r="L101" s="63"/>
      <c r="M101" s="63"/>
      <c r="N101" s="63"/>
      <c r="O101" s="63"/>
      <c r="P101" s="63"/>
      <c r="Q101" s="63"/>
    </row>
    <row r="102" spans="9:17" ht="12.75">
      <c r="I102" s="63"/>
      <c r="J102" s="63"/>
      <c r="K102" s="63"/>
      <c r="L102" s="63"/>
      <c r="M102" s="63"/>
      <c r="N102" s="63"/>
      <c r="O102" s="63"/>
      <c r="P102" s="63"/>
      <c r="Q102" s="63"/>
    </row>
    <row r="103" spans="9:17" ht="12.75">
      <c r="I103" s="63"/>
      <c r="J103" s="63"/>
      <c r="K103" s="63"/>
      <c r="L103" s="63"/>
      <c r="M103" s="63"/>
      <c r="N103" s="63"/>
      <c r="O103" s="63"/>
      <c r="P103" s="63"/>
      <c r="Q103" s="63"/>
    </row>
    <row r="104" spans="1:17" ht="13.5" thickBot="1">
      <c r="A104" s="4" t="s">
        <v>14</v>
      </c>
      <c r="B104" s="4"/>
      <c r="C104" s="4"/>
      <c r="D104" s="4"/>
      <c r="E104" s="4"/>
      <c r="F104" s="4" t="s">
        <v>18</v>
      </c>
      <c r="G104" s="4"/>
      <c r="H104" s="4"/>
      <c r="I104" s="63"/>
      <c r="J104" s="63"/>
      <c r="K104" s="63"/>
      <c r="L104" s="63"/>
      <c r="M104" s="63"/>
      <c r="N104" s="63"/>
      <c r="O104" s="63"/>
      <c r="P104" s="63"/>
      <c r="Q104" s="63"/>
    </row>
    <row r="105" spans="1:17" ht="12.75">
      <c r="A105" s="64" t="s">
        <v>15</v>
      </c>
      <c r="B105" s="65"/>
      <c r="C105" s="66" t="s">
        <v>61</v>
      </c>
      <c r="D105" s="66"/>
      <c r="E105" s="66"/>
      <c r="F105" s="6"/>
      <c r="G105" s="9" t="s">
        <v>59</v>
      </c>
      <c r="H105" s="38">
        <f>B3*COS(C9)</f>
        <v>0.8660254037844387</v>
      </c>
      <c r="I105" s="63"/>
      <c r="J105" s="63"/>
      <c r="K105" s="63"/>
      <c r="L105" s="63"/>
      <c r="M105" s="63"/>
      <c r="N105" s="63"/>
      <c r="O105" s="63"/>
      <c r="P105" s="63"/>
      <c r="Q105" s="63"/>
    </row>
    <row r="106" spans="1:17" ht="12.75">
      <c r="A106" s="67" t="s">
        <v>16</v>
      </c>
      <c r="B106" s="68"/>
      <c r="C106" s="69" t="s">
        <v>62</v>
      </c>
      <c r="D106" s="69"/>
      <c r="E106" s="69"/>
      <c r="F106" s="7"/>
      <c r="G106" s="10" t="s">
        <v>24</v>
      </c>
      <c r="H106" s="39">
        <f>-B3*SIN(C9)+B5*B7</f>
        <v>5.5</v>
      </c>
      <c r="I106" s="63"/>
      <c r="J106" s="63"/>
      <c r="K106" s="63"/>
      <c r="L106" s="63"/>
      <c r="M106" s="63"/>
      <c r="N106" s="63"/>
      <c r="O106" s="63"/>
      <c r="P106" s="63"/>
      <c r="Q106" s="63"/>
    </row>
    <row r="107" spans="1:17" ht="13.5" thickBot="1">
      <c r="A107" s="70" t="s">
        <v>17</v>
      </c>
      <c r="B107" s="71"/>
      <c r="C107" s="72" t="s">
        <v>63</v>
      </c>
      <c r="D107" s="72"/>
      <c r="E107" s="72"/>
      <c r="F107" s="8"/>
      <c r="G107" s="11" t="s">
        <v>25</v>
      </c>
      <c r="H107" s="40">
        <f>-B5*B7*B7/2-B4+H106*(B7+B8)</f>
        <v>8.5</v>
      </c>
      <c r="I107" s="63"/>
      <c r="J107" s="63"/>
      <c r="K107" s="63"/>
      <c r="L107" s="63"/>
      <c r="M107" s="63"/>
      <c r="N107" s="63"/>
      <c r="O107" s="63"/>
      <c r="P107" s="63"/>
      <c r="Q107" s="63"/>
    </row>
    <row r="108" spans="8:17" ht="12.75">
      <c r="H108" s="12"/>
      <c r="I108" s="63"/>
      <c r="J108" s="63"/>
      <c r="K108" s="63"/>
      <c r="L108" s="63"/>
      <c r="M108" s="63"/>
      <c r="N108" s="63"/>
      <c r="O108" s="63"/>
      <c r="P108" s="63"/>
      <c r="Q108" s="63"/>
    </row>
    <row r="109" spans="9:17" ht="12.75"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9:17" ht="12.75">
      <c r="I110" s="63"/>
      <c r="J110" s="63"/>
      <c r="K110" s="63"/>
      <c r="L110" s="63"/>
      <c r="M110" s="63"/>
      <c r="N110" s="63"/>
      <c r="O110" s="63"/>
      <c r="P110" s="63"/>
      <c r="Q110" s="63"/>
    </row>
    <row r="111" spans="9:17" ht="12.75">
      <c r="I111" s="63"/>
      <c r="J111" s="63"/>
      <c r="K111" s="63"/>
      <c r="L111" s="63"/>
      <c r="M111" s="63"/>
      <c r="N111" s="63"/>
      <c r="O111" s="63"/>
      <c r="P111" s="63"/>
      <c r="Q111" s="63"/>
    </row>
  </sheetData>
  <mergeCells count="22">
    <mergeCell ref="C105:E105"/>
    <mergeCell ref="A106:B106"/>
    <mergeCell ref="C106:E106"/>
    <mergeCell ref="A107:B107"/>
    <mergeCell ref="C107:E107"/>
    <mergeCell ref="I94:Q111"/>
    <mergeCell ref="A14:B14"/>
    <mergeCell ref="A15:B15"/>
    <mergeCell ref="A16:B16"/>
    <mergeCell ref="C14:E14"/>
    <mergeCell ref="C15:E15"/>
    <mergeCell ref="C16:E16"/>
    <mergeCell ref="A105:B105"/>
    <mergeCell ref="I1:Q20"/>
    <mergeCell ref="C63:E63"/>
    <mergeCell ref="J47:Q68"/>
    <mergeCell ref="A59:B59"/>
    <mergeCell ref="C59:E59"/>
    <mergeCell ref="A60:B60"/>
    <mergeCell ref="C60:E60"/>
    <mergeCell ref="A61:B61"/>
    <mergeCell ref="C61:E6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F7" sqref="F7"/>
    </sheetView>
  </sheetViews>
  <sheetFormatPr defaultColWidth="9.00390625" defaultRowHeight="12.75"/>
  <cols>
    <col min="1" max="1" width="11.125" style="0" customWidth="1"/>
    <col min="6" max="6" width="8.875" style="0" customWidth="1"/>
    <col min="7" max="7" width="5.625" style="0" customWidth="1"/>
  </cols>
  <sheetData>
    <row r="1" spans="1:16" ht="12.75">
      <c r="A1" s="63" t="s">
        <v>29</v>
      </c>
      <c r="B1" s="63"/>
      <c r="C1" t="s">
        <v>6</v>
      </c>
      <c r="I1" s="74"/>
      <c r="J1" s="74"/>
      <c r="K1" s="74"/>
      <c r="L1" s="74"/>
      <c r="M1" s="74"/>
      <c r="N1" s="74"/>
      <c r="O1" s="74"/>
      <c r="P1" s="74"/>
    </row>
    <row r="2" spans="1:16" ht="12.75">
      <c r="A2" s="5" t="s">
        <v>0</v>
      </c>
      <c r="B2" s="1">
        <v>2</v>
      </c>
      <c r="C2" s="2" t="s">
        <v>7</v>
      </c>
      <c r="I2" s="74"/>
      <c r="J2" s="74"/>
      <c r="K2" s="74"/>
      <c r="L2" s="74"/>
      <c r="M2" s="74"/>
      <c r="N2" s="74"/>
      <c r="O2" s="74"/>
      <c r="P2" s="74"/>
    </row>
    <row r="3" spans="1:16" ht="12.75">
      <c r="A3" s="5" t="s">
        <v>1</v>
      </c>
      <c r="B3" s="1">
        <v>1</v>
      </c>
      <c r="C3" s="2" t="s">
        <v>8</v>
      </c>
      <c r="I3" s="74"/>
      <c r="J3" s="74"/>
      <c r="K3" s="74"/>
      <c r="L3" s="74"/>
      <c r="M3" s="74"/>
      <c r="N3" s="74"/>
      <c r="O3" s="74"/>
      <c r="P3" s="74"/>
    </row>
    <row r="4" spans="1:16" ht="12.75">
      <c r="A4" s="5" t="s">
        <v>2</v>
      </c>
      <c r="B4" s="1">
        <v>1</v>
      </c>
      <c r="C4" s="2" t="s">
        <v>9</v>
      </c>
      <c r="I4" s="74"/>
      <c r="J4" s="74"/>
      <c r="K4" s="74"/>
      <c r="L4" s="74"/>
      <c r="M4" s="74"/>
      <c r="N4" s="74"/>
      <c r="O4" s="74"/>
      <c r="P4" s="74"/>
    </row>
    <row r="5" spans="1:16" ht="12.75">
      <c r="A5" s="5" t="s">
        <v>3</v>
      </c>
      <c r="B5" s="1">
        <v>3</v>
      </c>
      <c r="C5" s="2" t="s">
        <v>10</v>
      </c>
      <c r="I5" s="74"/>
      <c r="J5" s="74"/>
      <c r="K5" s="74"/>
      <c r="L5" s="74"/>
      <c r="M5" s="74"/>
      <c r="N5" s="74"/>
      <c r="O5" s="74"/>
      <c r="P5" s="74"/>
    </row>
    <row r="6" spans="1:16" ht="12.75">
      <c r="A6" s="5" t="s">
        <v>4</v>
      </c>
      <c r="B6" s="1">
        <v>1</v>
      </c>
      <c r="C6" s="2" t="s">
        <v>10</v>
      </c>
      <c r="I6" s="74"/>
      <c r="J6" s="74"/>
      <c r="K6" s="74"/>
      <c r="L6" s="74"/>
      <c r="M6" s="74"/>
      <c r="N6" s="74"/>
      <c r="O6" s="74"/>
      <c r="P6" s="74"/>
    </row>
    <row r="7" spans="1:16" ht="12.75">
      <c r="A7" s="5" t="s">
        <v>13</v>
      </c>
      <c r="B7" s="1">
        <v>1</v>
      </c>
      <c r="C7" s="2" t="s">
        <v>10</v>
      </c>
      <c r="I7" s="74"/>
      <c r="J7" s="74"/>
      <c r="K7" s="74"/>
      <c r="L7" s="74"/>
      <c r="M7" s="74"/>
      <c r="N7" s="74"/>
      <c r="O7" s="74"/>
      <c r="P7" s="74"/>
    </row>
    <row r="8" spans="1:16" ht="12.75">
      <c r="A8" s="5" t="s">
        <v>30</v>
      </c>
      <c r="B8" s="1">
        <v>1</v>
      </c>
      <c r="C8" s="2" t="s">
        <v>10</v>
      </c>
      <c r="I8" s="74"/>
      <c r="J8" s="74"/>
      <c r="K8" s="74"/>
      <c r="L8" s="74"/>
      <c r="M8" s="74"/>
      <c r="N8" s="74"/>
      <c r="O8" s="74"/>
      <c r="P8" s="74"/>
    </row>
    <row r="9" spans="1:16" ht="12.75">
      <c r="A9" s="5" t="s">
        <v>31</v>
      </c>
      <c r="B9" s="1">
        <v>6</v>
      </c>
      <c r="C9" s="2" t="s">
        <v>10</v>
      </c>
      <c r="I9" s="74"/>
      <c r="J9" s="74"/>
      <c r="K9" s="74"/>
      <c r="L9" s="74"/>
      <c r="M9" s="74"/>
      <c r="N9" s="74"/>
      <c r="O9" s="74"/>
      <c r="P9" s="74"/>
    </row>
    <row r="10" spans="1:16" ht="12.75">
      <c r="A10" s="13"/>
      <c r="B10" s="14"/>
      <c r="C10" s="15"/>
      <c r="D10" s="14"/>
      <c r="I10" s="74"/>
      <c r="J10" s="74"/>
      <c r="K10" s="74"/>
      <c r="L10" s="74"/>
      <c r="M10" s="74"/>
      <c r="N10" s="74"/>
      <c r="O10" s="74"/>
      <c r="P10" s="74"/>
    </row>
    <row r="11" spans="1:16" ht="12.75">
      <c r="A11" s="17" t="s">
        <v>32</v>
      </c>
      <c r="B11" s="16">
        <f>B4*B9</f>
        <v>6</v>
      </c>
      <c r="C11" s="15"/>
      <c r="D11" s="14"/>
      <c r="I11" s="74"/>
      <c r="J11" s="74"/>
      <c r="K11" s="74"/>
      <c r="L11" s="74"/>
      <c r="M11" s="74"/>
      <c r="N11" s="74"/>
      <c r="O11" s="74"/>
      <c r="P11" s="74"/>
    </row>
    <row r="12" spans="9:16" ht="12.75">
      <c r="I12" s="74"/>
      <c r="J12" s="74"/>
      <c r="K12" s="74"/>
      <c r="L12" s="74"/>
      <c r="M12" s="74"/>
      <c r="N12" s="74"/>
      <c r="O12" s="74"/>
      <c r="P12" s="74"/>
    </row>
    <row r="13" spans="9:16" ht="13.5" thickBot="1">
      <c r="I13" s="74"/>
      <c r="J13" s="74"/>
      <c r="K13" s="74"/>
      <c r="L13" s="74"/>
      <c r="M13" s="74"/>
      <c r="N13" s="74"/>
      <c r="O13" s="74"/>
      <c r="P13" s="74"/>
    </row>
    <row r="14" spans="1:16" ht="13.5" thickBot="1">
      <c r="A14" s="78" t="s">
        <v>64</v>
      </c>
      <c r="B14" s="79"/>
      <c r="C14" s="80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81" t="s">
        <v>15</v>
      </c>
      <c r="B15" s="82"/>
      <c r="C15" s="82"/>
      <c r="D15" s="83" t="s">
        <v>33</v>
      </c>
      <c r="E15" s="83"/>
      <c r="F15" s="83"/>
      <c r="G15" s="44" t="s">
        <v>36</v>
      </c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5" t="s">
        <v>16</v>
      </c>
      <c r="B16" s="76"/>
      <c r="C16" s="76"/>
      <c r="D16" s="77" t="s">
        <v>34</v>
      </c>
      <c r="E16" s="77"/>
      <c r="F16" s="77"/>
      <c r="G16" s="45" t="s">
        <v>37</v>
      </c>
      <c r="I16" s="74"/>
      <c r="J16" s="74"/>
      <c r="K16" s="74"/>
      <c r="L16" s="74"/>
      <c r="M16" s="74"/>
      <c r="N16" s="74"/>
      <c r="O16" s="74"/>
      <c r="P16" s="74"/>
    </row>
    <row r="17" spans="1:16" ht="13.5" thickBot="1">
      <c r="A17" s="84" t="s">
        <v>66</v>
      </c>
      <c r="B17" s="85"/>
      <c r="C17" s="85"/>
      <c r="D17" s="87" t="s">
        <v>35</v>
      </c>
      <c r="E17" s="87"/>
      <c r="F17" s="87"/>
      <c r="G17" s="46" t="s">
        <v>38</v>
      </c>
      <c r="I17" s="74"/>
      <c r="J17" s="74"/>
      <c r="K17" s="74"/>
      <c r="L17" s="74"/>
      <c r="M17" s="74"/>
      <c r="N17" s="74"/>
      <c r="O17" s="74"/>
      <c r="P17" s="74"/>
    </row>
    <row r="18" spans="7:16" ht="12.75">
      <c r="G18" s="23"/>
      <c r="I18" s="74"/>
      <c r="J18" s="74"/>
      <c r="K18" s="74"/>
      <c r="L18" s="74"/>
      <c r="M18" s="74"/>
      <c r="N18" s="74"/>
      <c r="O18" s="74"/>
      <c r="P18" s="74"/>
    </row>
    <row r="19" spans="7:16" ht="12.75">
      <c r="G19" s="23"/>
      <c r="I19" s="22"/>
      <c r="J19" s="22"/>
      <c r="K19" s="22"/>
      <c r="L19" s="22"/>
      <c r="M19" s="22"/>
      <c r="N19" s="22"/>
      <c r="O19" s="22"/>
      <c r="P19" s="22"/>
    </row>
    <row r="20" spans="7:16" ht="12.75">
      <c r="G20" s="23"/>
      <c r="I20" s="22"/>
      <c r="J20" s="22"/>
      <c r="K20" s="22"/>
      <c r="L20" s="22"/>
      <c r="M20" s="22"/>
      <c r="N20" s="22"/>
      <c r="O20" s="22"/>
      <c r="P20" s="22"/>
    </row>
    <row r="21" spans="7:16" ht="13.5" thickBot="1">
      <c r="G21" s="23"/>
      <c r="I21" s="22"/>
      <c r="J21" s="22"/>
      <c r="K21" s="22"/>
      <c r="L21" s="22"/>
      <c r="M21" s="22"/>
      <c r="N21" s="22"/>
      <c r="O21" s="22"/>
      <c r="P21" s="22"/>
    </row>
    <row r="22" spans="1:8" ht="13.5" thickBot="1">
      <c r="A22" s="78" t="s">
        <v>65</v>
      </c>
      <c r="B22" s="79"/>
      <c r="C22" s="80"/>
      <c r="G22" s="23"/>
      <c r="H22" s="4"/>
    </row>
    <row r="23" spans="1:8" ht="12.75">
      <c r="A23" s="81" t="s">
        <v>15</v>
      </c>
      <c r="B23" s="82"/>
      <c r="C23" s="82"/>
      <c r="D23" s="83" t="s">
        <v>39</v>
      </c>
      <c r="E23" s="83"/>
      <c r="F23" s="83"/>
      <c r="G23" s="44" t="s">
        <v>41</v>
      </c>
      <c r="H23" s="19"/>
    </row>
    <row r="24" spans="1:8" ht="12.75">
      <c r="A24" s="75" t="s">
        <v>16</v>
      </c>
      <c r="B24" s="76"/>
      <c r="C24" s="76"/>
      <c r="D24" s="77" t="s">
        <v>40</v>
      </c>
      <c r="E24" s="77"/>
      <c r="F24" s="77"/>
      <c r="G24" s="45" t="s">
        <v>42</v>
      </c>
      <c r="H24" s="20"/>
    </row>
    <row r="25" spans="1:8" ht="13.5" thickBot="1">
      <c r="A25" s="84" t="s">
        <v>68</v>
      </c>
      <c r="B25" s="85"/>
      <c r="C25" s="85"/>
      <c r="D25" s="86" t="s">
        <v>67</v>
      </c>
      <c r="E25" s="86"/>
      <c r="F25" s="86"/>
      <c r="G25" s="46" t="s">
        <v>43</v>
      </c>
      <c r="H25" s="19"/>
    </row>
    <row r="26" spans="7:8" ht="12.75">
      <c r="G26" s="23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3" ht="12.75">
      <c r="A28" s="24" t="s">
        <v>44</v>
      </c>
      <c r="B28" s="26" t="s">
        <v>45</v>
      </c>
      <c r="C28" s="25">
        <f>B11</f>
        <v>6</v>
      </c>
    </row>
    <row r="29" spans="1:3" ht="12.75">
      <c r="A29" s="24" t="s">
        <v>46</v>
      </c>
      <c r="B29" s="26" t="s">
        <v>47</v>
      </c>
      <c r="C29" s="25">
        <f>-C28</f>
        <v>-6</v>
      </c>
    </row>
    <row r="30" spans="1:3" ht="12.75">
      <c r="A30" s="24" t="s">
        <v>48</v>
      </c>
      <c r="B30" s="26" t="s">
        <v>49</v>
      </c>
      <c r="C30" s="25">
        <f>((-C28*B5)-B3+B11*B9/2)/B8</f>
        <v>-1</v>
      </c>
    </row>
    <row r="31" spans="1:3" ht="12.75">
      <c r="A31" s="24" t="s">
        <v>50</v>
      </c>
      <c r="B31" s="26" t="s">
        <v>51</v>
      </c>
      <c r="C31" s="25">
        <f>-C30</f>
        <v>1</v>
      </c>
    </row>
    <row r="32" spans="1:3" ht="12.75">
      <c r="A32" s="24" t="s">
        <v>52</v>
      </c>
      <c r="B32" s="26" t="s">
        <v>53</v>
      </c>
      <c r="C32" s="25">
        <f>B2-C30</f>
        <v>3</v>
      </c>
    </row>
    <row r="33" spans="1:3" ht="12.75">
      <c r="A33" s="24" t="s">
        <v>54</v>
      </c>
      <c r="B33" s="26" t="s">
        <v>55</v>
      </c>
      <c r="C33" s="25">
        <f>B2*B6-C30*(B6+B7)+C28*B5</f>
        <v>22</v>
      </c>
    </row>
    <row r="34" spans="1:2" ht="12.75">
      <c r="A34" s="18"/>
      <c r="B34" s="21"/>
    </row>
    <row r="35" spans="1:2" ht="12.75">
      <c r="A35" s="18"/>
      <c r="B35" s="21"/>
    </row>
    <row r="36" spans="1:2" ht="12.75">
      <c r="A36" s="18"/>
      <c r="B36" s="21"/>
    </row>
    <row r="37" spans="1:2" ht="12.75">
      <c r="A37" s="18"/>
      <c r="B37" s="21"/>
    </row>
    <row r="38" spans="1:2" ht="12.75">
      <c r="A38" s="18"/>
      <c r="B38" s="21"/>
    </row>
    <row r="39" spans="1:2" ht="12.75">
      <c r="A39" s="18"/>
      <c r="B39" s="21"/>
    </row>
    <row r="40" ht="12.75">
      <c r="B40" s="21"/>
    </row>
    <row r="41" ht="12.75">
      <c r="B41" s="21"/>
    </row>
  </sheetData>
  <mergeCells count="16">
    <mergeCell ref="A25:C25"/>
    <mergeCell ref="D25:F25"/>
    <mergeCell ref="A1:B1"/>
    <mergeCell ref="A15:C15"/>
    <mergeCell ref="A16:C16"/>
    <mergeCell ref="A17:C17"/>
    <mergeCell ref="D15:F15"/>
    <mergeCell ref="D17:F17"/>
    <mergeCell ref="D16:F16"/>
    <mergeCell ref="A14:C14"/>
    <mergeCell ref="I1:P18"/>
    <mergeCell ref="A24:C24"/>
    <mergeCell ref="D24:F24"/>
    <mergeCell ref="A22:C22"/>
    <mergeCell ref="A23:C23"/>
    <mergeCell ref="D23:F23"/>
  </mergeCells>
  <printOptions/>
  <pageMargins left="0.75" right="0.75" top="1" bottom="1" header="0.5" footer="0.5"/>
  <pageSetup horizontalDpi="300" verticalDpi="300" orientation="portrait" paperSize="9" r:id="rId2"/>
  <ignoredErrors>
    <ignoredError sqref="G15:G1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workbookViewId="0" topLeftCell="A1">
      <selection activeCell="B10" sqref="A3:B10"/>
    </sheetView>
  </sheetViews>
  <sheetFormatPr defaultColWidth="9.00390625" defaultRowHeight="12.75"/>
  <cols>
    <col min="1" max="1" width="16.75390625" style="0" customWidth="1"/>
    <col min="2" max="2" width="28.00390625" style="0" customWidth="1"/>
    <col min="6" max="6" width="10.625" style="0" customWidth="1"/>
    <col min="7" max="7" width="17.25390625" style="0" customWidth="1"/>
  </cols>
  <sheetData>
    <row r="1" spans="1:18" ht="12.75">
      <c r="A1" t="s">
        <v>5</v>
      </c>
      <c r="B1" t="s">
        <v>6</v>
      </c>
      <c r="C1" s="22"/>
      <c r="D1" s="22"/>
      <c r="E1" s="22"/>
      <c r="F1" s="22"/>
      <c r="H1" s="22"/>
      <c r="I1" s="63"/>
      <c r="J1" s="63"/>
      <c r="K1" s="63"/>
      <c r="L1" s="63"/>
      <c r="M1" s="63"/>
      <c r="N1" s="63"/>
      <c r="O1" s="63"/>
      <c r="P1" s="63"/>
      <c r="Q1" s="63"/>
      <c r="R1" s="22"/>
    </row>
    <row r="2" spans="1:18" ht="12.75">
      <c r="A2" t="s">
        <v>12</v>
      </c>
      <c r="H2" s="22"/>
      <c r="I2" s="63"/>
      <c r="J2" s="63"/>
      <c r="K2" s="63"/>
      <c r="L2" s="63"/>
      <c r="M2" s="63"/>
      <c r="N2" s="63"/>
      <c r="O2" s="63"/>
      <c r="P2" s="63"/>
      <c r="Q2" s="63"/>
      <c r="R2" s="22"/>
    </row>
    <row r="3" spans="1:18" ht="12.75">
      <c r="A3" s="27" t="s">
        <v>0</v>
      </c>
      <c r="B3" s="28">
        <v>1</v>
      </c>
      <c r="C3" s="29"/>
      <c r="D3" s="29" t="s">
        <v>7</v>
      </c>
      <c r="H3" s="22"/>
      <c r="I3" s="63"/>
      <c r="J3" s="63"/>
      <c r="K3" s="63"/>
      <c r="L3" s="63"/>
      <c r="M3" s="63"/>
      <c r="N3" s="63"/>
      <c r="O3" s="63"/>
      <c r="P3" s="63"/>
      <c r="Q3" s="63"/>
      <c r="R3" s="22"/>
    </row>
    <row r="4" spans="1:18" ht="12.75">
      <c r="A4" s="27" t="s">
        <v>3</v>
      </c>
      <c r="B4" s="28">
        <v>3</v>
      </c>
      <c r="C4" s="29"/>
      <c r="D4" s="29" t="s">
        <v>10</v>
      </c>
      <c r="H4" s="22"/>
      <c r="I4" s="63"/>
      <c r="J4" s="63"/>
      <c r="K4" s="63"/>
      <c r="L4" s="63"/>
      <c r="M4" s="63"/>
      <c r="N4" s="63"/>
      <c r="O4" s="63"/>
      <c r="P4" s="63"/>
      <c r="Q4" s="63"/>
      <c r="R4" s="22"/>
    </row>
    <row r="5" spans="1:18" ht="12.75">
      <c r="A5" s="27" t="s">
        <v>4</v>
      </c>
      <c r="B5" s="28">
        <v>1</v>
      </c>
      <c r="C5" s="29"/>
      <c r="D5" s="29" t="s">
        <v>10</v>
      </c>
      <c r="H5" s="22"/>
      <c r="I5" s="63"/>
      <c r="J5" s="63"/>
      <c r="K5" s="63"/>
      <c r="L5" s="63"/>
      <c r="M5" s="63"/>
      <c r="N5" s="63"/>
      <c r="O5" s="63"/>
      <c r="P5" s="63"/>
      <c r="Q5" s="63"/>
      <c r="R5" s="22"/>
    </row>
    <row r="6" spans="1:18" ht="12.75">
      <c r="A6" s="27" t="s">
        <v>70</v>
      </c>
      <c r="B6" s="28">
        <v>3</v>
      </c>
      <c r="C6" s="29"/>
      <c r="D6" s="29" t="s">
        <v>10</v>
      </c>
      <c r="H6" s="22"/>
      <c r="I6" s="63"/>
      <c r="J6" s="63"/>
      <c r="K6" s="63"/>
      <c r="L6" s="63"/>
      <c r="M6" s="63"/>
      <c r="N6" s="63"/>
      <c r="O6" s="63"/>
      <c r="P6" s="63"/>
      <c r="Q6" s="63"/>
      <c r="R6" s="22"/>
    </row>
    <row r="7" spans="1:18" ht="12.75">
      <c r="A7" s="27" t="s">
        <v>30</v>
      </c>
      <c r="B7" s="28">
        <v>3</v>
      </c>
      <c r="C7" s="29"/>
      <c r="D7" s="29" t="s">
        <v>10</v>
      </c>
      <c r="H7" s="22"/>
      <c r="I7" s="63"/>
      <c r="J7" s="63"/>
      <c r="K7" s="63"/>
      <c r="L7" s="63"/>
      <c r="M7" s="63"/>
      <c r="N7" s="63"/>
      <c r="O7" s="63"/>
      <c r="P7" s="63"/>
      <c r="Q7" s="63"/>
      <c r="R7" s="22"/>
    </row>
    <row r="8" spans="1:18" ht="12.75">
      <c r="A8" s="30" t="s">
        <v>71</v>
      </c>
      <c r="B8" s="28">
        <v>1</v>
      </c>
      <c r="C8" s="31"/>
      <c r="D8" s="29" t="s">
        <v>10</v>
      </c>
      <c r="H8" s="22"/>
      <c r="I8" s="63"/>
      <c r="J8" s="63"/>
      <c r="K8" s="63"/>
      <c r="L8" s="63"/>
      <c r="M8" s="63"/>
      <c r="N8" s="63"/>
      <c r="O8" s="63"/>
      <c r="P8" s="63"/>
      <c r="Q8" s="63"/>
      <c r="R8" s="22"/>
    </row>
    <row r="9" spans="1:18" ht="12.75">
      <c r="A9" s="30" t="s">
        <v>82</v>
      </c>
      <c r="B9" s="28">
        <v>2</v>
      </c>
      <c r="C9" s="31"/>
      <c r="D9" s="29" t="s">
        <v>10</v>
      </c>
      <c r="H9" s="22"/>
      <c r="I9" s="63"/>
      <c r="J9" s="63"/>
      <c r="K9" s="63"/>
      <c r="L9" s="63"/>
      <c r="M9" s="63"/>
      <c r="N9" s="63"/>
      <c r="O9" s="63"/>
      <c r="P9" s="63"/>
      <c r="Q9" s="63"/>
      <c r="R9" s="22"/>
    </row>
    <row r="10" spans="1:18" ht="12.75">
      <c r="A10" s="30" t="s">
        <v>22</v>
      </c>
      <c r="B10" s="28">
        <v>30</v>
      </c>
      <c r="C10" s="31">
        <f>RADIANS(B10)</f>
        <v>0.5235987755982988</v>
      </c>
      <c r="D10" s="29" t="s">
        <v>11</v>
      </c>
      <c r="H10" s="22"/>
      <c r="I10" s="63"/>
      <c r="J10" s="63"/>
      <c r="K10" s="63"/>
      <c r="L10" s="63"/>
      <c r="M10" s="63"/>
      <c r="N10" s="63"/>
      <c r="O10" s="63"/>
      <c r="P10" s="63"/>
      <c r="Q10" s="63"/>
      <c r="R10" s="22"/>
    </row>
    <row r="11" spans="8:18" ht="12.75">
      <c r="H11" s="22"/>
      <c r="I11" s="63"/>
      <c r="J11" s="63"/>
      <c r="K11" s="63"/>
      <c r="L11" s="63"/>
      <c r="M11" s="63"/>
      <c r="N11" s="63"/>
      <c r="O11" s="63"/>
      <c r="P11" s="63"/>
      <c r="Q11" s="63"/>
      <c r="R11" s="22"/>
    </row>
    <row r="12" spans="8:18" ht="12.75">
      <c r="H12" s="22"/>
      <c r="I12" s="63"/>
      <c r="J12" s="63"/>
      <c r="K12" s="63"/>
      <c r="L12" s="63"/>
      <c r="M12" s="63"/>
      <c r="N12" s="63"/>
      <c r="O12" s="63"/>
      <c r="P12" s="63"/>
      <c r="Q12" s="63"/>
      <c r="R12" s="22"/>
    </row>
    <row r="13" spans="8:18" ht="12.75">
      <c r="H13" s="22"/>
      <c r="I13" s="63"/>
      <c r="J13" s="63"/>
      <c r="K13" s="63"/>
      <c r="L13" s="63"/>
      <c r="M13" s="63"/>
      <c r="N13" s="63"/>
      <c r="O13" s="63"/>
      <c r="P13" s="63"/>
      <c r="Q13" s="63"/>
      <c r="R13" s="22"/>
    </row>
    <row r="14" spans="1:18" ht="18">
      <c r="A14" s="91" t="s">
        <v>87</v>
      </c>
      <c r="B14" s="91"/>
      <c r="C14" s="90" t="s">
        <v>72</v>
      </c>
      <c r="D14" s="90"/>
      <c r="E14" s="90"/>
      <c r="F14" s="90"/>
      <c r="G14" s="90"/>
      <c r="H14" s="42" t="s">
        <v>36</v>
      </c>
      <c r="I14" s="63"/>
      <c r="J14" s="63"/>
      <c r="K14" s="63"/>
      <c r="L14" s="63"/>
      <c r="M14" s="63"/>
      <c r="N14" s="63"/>
      <c r="O14" s="63"/>
      <c r="P14" s="63"/>
      <c r="Q14" s="63"/>
      <c r="R14" s="22"/>
    </row>
    <row r="15" spans="1:18" ht="18">
      <c r="A15" s="91" t="s">
        <v>88</v>
      </c>
      <c r="B15" s="91"/>
      <c r="C15" s="90" t="s">
        <v>74</v>
      </c>
      <c r="D15" s="90"/>
      <c r="E15" s="90"/>
      <c r="F15" s="90"/>
      <c r="G15" s="90"/>
      <c r="H15" s="42" t="s">
        <v>37</v>
      </c>
      <c r="I15" s="63"/>
      <c r="J15" s="63"/>
      <c r="K15" s="63"/>
      <c r="L15" s="63"/>
      <c r="M15" s="63"/>
      <c r="N15" s="63"/>
      <c r="O15" s="63"/>
      <c r="P15" s="63"/>
      <c r="Q15" s="63"/>
      <c r="R15" s="22"/>
    </row>
    <row r="16" spans="1:18" ht="18">
      <c r="A16" s="91" t="s">
        <v>89</v>
      </c>
      <c r="B16" s="88"/>
      <c r="C16" s="90" t="s">
        <v>73</v>
      </c>
      <c r="D16" s="90"/>
      <c r="E16" s="90"/>
      <c r="F16" s="90"/>
      <c r="G16" s="90"/>
      <c r="H16" s="42" t="s">
        <v>38</v>
      </c>
      <c r="I16" s="63"/>
      <c r="J16" s="63"/>
      <c r="K16" s="63"/>
      <c r="L16" s="63"/>
      <c r="M16" s="63"/>
      <c r="N16" s="63"/>
      <c r="O16" s="63"/>
      <c r="P16" s="63"/>
      <c r="Q16" s="63"/>
      <c r="R16" s="22"/>
    </row>
    <row r="17" spans="1:18" ht="18">
      <c r="A17" s="88" t="s">
        <v>75</v>
      </c>
      <c r="B17" s="89"/>
      <c r="C17" s="90" t="s">
        <v>77</v>
      </c>
      <c r="D17" s="90"/>
      <c r="E17" s="90"/>
      <c r="F17" s="90"/>
      <c r="G17" s="90"/>
      <c r="H17" s="42" t="s">
        <v>41</v>
      </c>
      <c r="I17" s="63"/>
      <c r="J17" s="63"/>
      <c r="K17" s="63"/>
      <c r="L17" s="63"/>
      <c r="M17" s="63"/>
      <c r="N17" s="63"/>
      <c r="O17" s="63"/>
      <c r="P17" s="63"/>
      <c r="Q17" s="63"/>
      <c r="R17" s="22"/>
    </row>
    <row r="18" spans="1:18" ht="18">
      <c r="A18" s="88" t="s">
        <v>79</v>
      </c>
      <c r="B18" s="89"/>
      <c r="C18" s="90" t="s">
        <v>76</v>
      </c>
      <c r="D18" s="90"/>
      <c r="E18" s="90"/>
      <c r="F18" s="90"/>
      <c r="G18" s="90"/>
      <c r="H18" s="42" t="s">
        <v>42</v>
      </c>
      <c r="I18" s="63"/>
      <c r="J18" s="63"/>
      <c r="K18" s="63"/>
      <c r="L18" s="63"/>
      <c r="M18" s="63"/>
      <c r="N18" s="63"/>
      <c r="O18" s="63"/>
      <c r="P18" s="63"/>
      <c r="Q18" s="63"/>
      <c r="R18" s="22"/>
    </row>
    <row r="19" spans="1:18" ht="18">
      <c r="A19" s="88" t="s">
        <v>80</v>
      </c>
      <c r="B19" s="89"/>
      <c r="C19" s="90" t="s">
        <v>78</v>
      </c>
      <c r="D19" s="90"/>
      <c r="E19" s="90"/>
      <c r="F19" s="90"/>
      <c r="G19" s="90"/>
      <c r="H19" s="42" t="s">
        <v>43</v>
      </c>
      <c r="I19" s="63"/>
      <c r="J19" s="63"/>
      <c r="K19" s="63"/>
      <c r="L19" s="63"/>
      <c r="M19" s="63"/>
      <c r="N19" s="63"/>
      <c r="O19" s="63"/>
      <c r="P19" s="63"/>
      <c r="Q19" s="63"/>
      <c r="R19" s="22"/>
    </row>
    <row r="20" spans="8:18" ht="12.75">
      <c r="H20" s="22"/>
      <c r="I20" s="63"/>
      <c r="J20" s="63"/>
      <c r="K20" s="63"/>
      <c r="L20" s="63"/>
      <c r="M20" s="63"/>
      <c r="N20" s="63"/>
      <c r="O20" s="63"/>
      <c r="P20" s="63"/>
      <c r="Q20" s="63"/>
      <c r="R20" s="22"/>
    </row>
    <row r="21" spans="1:18" ht="12.75">
      <c r="A21" s="26"/>
      <c r="B21" s="26"/>
      <c r="H21" s="22"/>
      <c r="I21" s="63"/>
      <c r="J21" s="63"/>
      <c r="K21" s="63"/>
      <c r="L21" s="63"/>
      <c r="M21" s="63"/>
      <c r="N21" s="63"/>
      <c r="O21" s="63"/>
      <c r="P21" s="63"/>
      <c r="Q21" s="63"/>
      <c r="R21" s="22"/>
    </row>
    <row r="22" spans="1:18" ht="14.25">
      <c r="A22" s="41" t="s">
        <v>81</v>
      </c>
      <c r="B22" s="43">
        <f>B3*B9/B8</f>
        <v>2</v>
      </c>
      <c r="H22" s="22"/>
      <c r="I22" s="63"/>
      <c r="J22" s="63"/>
      <c r="K22" s="63"/>
      <c r="L22" s="63"/>
      <c r="M22" s="63"/>
      <c r="N22" s="63"/>
      <c r="O22" s="63"/>
      <c r="P22" s="63"/>
      <c r="Q22" s="63"/>
      <c r="R22" s="22"/>
    </row>
    <row r="23" spans="1:18" ht="14.25">
      <c r="A23" s="41" t="s">
        <v>83</v>
      </c>
      <c r="B23" s="43">
        <f>-B22*SIN(C10)*(B4+B5+B6)/(B4+B5+B6+B7)</f>
        <v>-0.7</v>
      </c>
      <c r="H23" s="22"/>
      <c r="I23" s="63"/>
      <c r="J23" s="63"/>
      <c r="K23" s="63"/>
      <c r="L23" s="63"/>
      <c r="M23" s="63"/>
      <c r="N23" s="63"/>
      <c r="O23" s="63"/>
      <c r="P23" s="63"/>
      <c r="Q23" s="63"/>
      <c r="R23" s="22"/>
    </row>
    <row r="24" spans="1:18" ht="14.25">
      <c r="A24" s="41" t="s">
        <v>84</v>
      </c>
      <c r="B24" s="43">
        <f>-B23-B22*SIN(C10)</f>
        <v>-0.29999999999999993</v>
      </c>
      <c r="H24" s="22"/>
      <c r="I24" s="63"/>
      <c r="J24" s="63"/>
      <c r="K24" s="63"/>
      <c r="L24" s="63"/>
      <c r="M24" s="63"/>
      <c r="N24" s="63"/>
      <c r="O24" s="63"/>
      <c r="P24" s="63"/>
      <c r="Q24" s="63"/>
      <c r="R24" s="22"/>
    </row>
    <row r="25" spans="1:18" ht="14.25">
      <c r="A25" s="41" t="s">
        <v>85</v>
      </c>
      <c r="B25" s="43">
        <f>(-B22*COS(C10)*(B4+B5+B6)-B3*B4)/(B4+B5+B6+B7)</f>
        <v>-1.5124355652982142</v>
      </c>
      <c r="H25" s="22"/>
      <c r="I25" s="63"/>
      <c r="J25" s="63"/>
      <c r="K25" s="63"/>
      <c r="L25" s="63"/>
      <c r="M25" s="63"/>
      <c r="N25" s="63"/>
      <c r="O25" s="63"/>
      <c r="P25" s="63"/>
      <c r="Q25" s="63"/>
      <c r="R25" s="22"/>
    </row>
    <row r="26" spans="1:18" ht="14.25">
      <c r="A26" s="41" t="s">
        <v>86</v>
      </c>
      <c r="B26" s="43">
        <f>-B25+B3+B22*COS(C10)</f>
        <v>4.244486372867092</v>
      </c>
      <c r="H26" s="22"/>
      <c r="I26" s="63"/>
      <c r="J26" s="63"/>
      <c r="K26" s="63"/>
      <c r="L26" s="63"/>
      <c r="M26" s="63"/>
      <c r="N26" s="63"/>
      <c r="O26" s="63"/>
      <c r="P26" s="63"/>
      <c r="Q26" s="63"/>
      <c r="R26" s="22"/>
    </row>
    <row r="27" spans="1:18" ht="12.75">
      <c r="A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1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ht="12.75">
      <c r="A29" s="18"/>
    </row>
    <row r="30" ht="12.75">
      <c r="A30" s="18"/>
    </row>
    <row r="31" spans="1:11" ht="12.75">
      <c r="A31" s="18"/>
      <c r="K31" t="s">
        <v>69</v>
      </c>
    </row>
    <row r="32" ht="12.75">
      <c r="A32" s="18"/>
    </row>
    <row r="33" ht="12.75">
      <c r="A33" s="18"/>
    </row>
  </sheetData>
  <mergeCells count="13">
    <mergeCell ref="I1:Q26"/>
    <mergeCell ref="C14:G14"/>
    <mergeCell ref="C15:G15"/>
    <mergeCell ref="C16:G16"/>
    <mergeCell ref="C17:G17"/>
    <mergeCell ref="A14:B14"/>
    <mergeCell ref="A15:B15"/>
    <mergeCell ref="A16:B16"/>
    <mergeCell ref="A17:B17"/>
    <mergeCell ref="A18:B18"/>
    <mergeCell ref="A19:B19"/>
    <mergeCell ref="C18:G18"/>
    <mergeCell ref="C19:G19"/>
  </mergeCells>
  <printOptions/>
  <pageMargins left="0.75" right="0.75" top="1" bottom="1" header="0.5" footer="0.5"/>
  <pageSetup horizontalDpi="300" verticalDpi="300" orientation="portrait" paperSize="9" r:id="rId2"/>
  <ignoredErrors>
    <ignoredError sqref="H14:H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M43" sqref="M43"/>
    </sheetView>
  </sheetViews>
  <sheetFormatPr defaultColWidth="9.00390625" defaultRowHeight="12.75"/>
  <cols>
    <col min="1" max="1" width="11.00390625" style="0" customWidth="1"/>
    <col min="4" max="4" width="22.00390625" style="0" customWidth="1"/>
    <col min="5" max="5" width="25.375" style="0" customWidth="1"/>
    <col min="6" max="6" width="15.625" style="0" customWidth="1"/>
    <col min="7" max="7" width="16.375" style="0" customWidth="1"/>
    <col min="9" max="9" width="4.625" style="0" customWidth="1"/>
    <col min="10" max="10" width="12.125" style="0" customWidth="1"/>
    <col min="13" max="13" width="22.25390625" style="0" customWidth="1"/>
  </cols>
  <sheetData>
    <row r="1" spans="1:12" ht="12.75">
      <c r="A1" s="27" t="s">
        <v>22</v>
      </c>
      <c r="B1" s="47">
        <v>20</v>
      </c>
      <c r="D1" s="63" t="s">
        <v>109</v>
      </c>
      <c r="E1" s="63"/>
      <c r="F1" s="22"/>
      <c r="H1" s="63"/>
      <c r="I1" s="63"/>
      <c r="J1" s="63"/>
      <c r="K1" s="63"/>
      <c r="L1" s="63"/>
    </row>
    <row r="2" spans="1:12" ht="12.75">
      <c r="A2" s="27" t="s">
        <v>90</v>
      </c>
      <c r="B2" s="47">
        <v>70</v>
      </c>
      <c r="D2" s="22"/>
      <c r="F2" s="22"/>
      <c r="H2" s="63"/>
      <c r="I2" s="63"/>
      <c r="J2" s="63"/>
      <c r="K2" s="63"/>
      <c r="L2" s="63"/>
    </row>
    <row r="3" spans="1:12" ht="12.75">
      <c r="A3" s="27" t="s">
        <v>23</v>
      </c>
      <c r="B3" s="47">
        <v>40</v>
      </c>
      <c r="D3" s="22"/>
      <c r="E3" s="22"/>
      <c r="F3" s="22"/>
      <c r="H3" s="63"/>
      <c r="I3" s="63"/>
      <c r="J3" s="63"/>
      <c r="K3" s="63"/>
      <c r="L3" s="63"/>
    </row>
    <row r="4" spans="1:12" ht="12.75">
      <c r="A4" s="27" t="s">
        <v>91</v>
      </c>
      <c r="B4" s="47">
        <v>25</v>
      </c>
      <c r="D4" s="22"/>
      <c r="E4" s="22"/>
      <c r="F4" s="22"/>
      <c r="H4" s="63"/>
      <c r="I4" s="63"/>
      <c r="J4" s="63"/>
      <c r="K4" s="63"/>
      <c r="L4" s="63"/>
    </row>
    <row r="5" spans="1:12" ht="12.75">
      <c r="A5" s="27" t="s">
        <v>71</v>
      </c>
      <c r="B5" s="47">
        <v>15</v>
      </c>
      <c r="D5" s="22"/>
      <c r="E5" s="22"/>
      <c r="F5" s="22"/>
      <c r="H5" s="63"/>
      <c r="I5" s="63"/>
      <c r="J5" s="63"/>
      <c r="K5" s="63"/>
      <c r="L5" s="63"/>
    </row>
    <row r="6" spans="1:12" ht="12.75">
      <c r="A6" s="57" t="s">
        <v>110</v>
      </c>
      <c r="B6" s="58">
        <f>B2-B4*(B2-B1)/B3</f>
        <v>38.75</v>
      </c>
      <c r="C6" s="35"/>
      <c r="D6" s="22"/>
      <c r="E6" s="22"/>
      <c r="F6" s="22"/>
      <c r="H6" s="63"/>
      <c r="I6" s="63"/>
      <c r="J6" s="63"/>
      <c r="K6" s="63"/>
      <c r="L6" s="63"/>
    </row>
    <row r="7" spans="1:12" ht="12.75">
      <c r="A7" s="57" t="s">
        <v>111</v>
      </c>
      <c r="B7" s="59">
        <f>4*B5/3/PI()</f>
        <v>6.366197723675814</v>
      </c>
      <c r="C7" s="35"/>
      <c r="E7" s="22"/>
      <c r="H7" s="63"/>
      <c r="I7" s="63"/>
      <c r="J7" s="63"/>
      <c r="K7" s="63"/>
      <c r="L7" s="63"/>
    </row>
    <row r="8" spans="1:12" ht="13.5" thickBot="1">
      <c r="A8" s="57" t="s">
        <v>112</v>
      </c>
      <c r="B8" s="59">
        <f>ATAN(B3/(B2-B1))</f>
        <v>0.6747409422235527</v>
      </c>
      <c r="C8" s="35"/>
      <c r="D8" s="55"/>
      <c r="E8" s="55"/>
      <c r="F8" s="55"/>
      <c r="H8" s="63"/>
      <c r="I8" s="63"/>
      <c r="J8" s="63"/>
      <c r="K8" s="63"/>
      <c r="L8" s="63"/>
    </row>
    <row r="9" spans="1:12" ht="12.75">
      <c r="A9" s="50" t="s">
        <v>92</v>
      </c>
      <c r="B9" s="92" t="s">
        <v>93</v>
      </c>
      <c r="C9" s="92"/>
      <c r="D9" s="92" t="s">
        <v>94</v>
      </c>
      <c r="E9" s="92"/>
      <c r="F9" s="92" t="s">
        <v>95</v>
      </c>
      <c r="G9" s="97"/>
      <c r="H9" s="63"/>
      <c r="I9" s="63"/>
      <c r="J9" s="63"/>
      <c r="K9" s="63"/>
      <c r="L9" s="63"/>
    </row>
    <row r="10" spans="1:12" ht="12.75">
      <c r="A10" s="53">
        <v>1</v>
      </c>
      <c r="B10" s="93" t="s">
        <v>96</v>
      </c>
      <c r="C10" s="93"/>
      <c r="D10" s="93" t="s">
        <v>99</v>
      </c>
      <c r="E10" s="93"/>
      <c r="F10" s="93" t="s">
        <v>100</v>
      </c>
      <c r="G10" s="98"/>
      <c r="H10" s="63"/>
      <c r="I10" s="63"/>
      <c r="J10" s="63"/>
      <c r="K10" s="63"/>
      <c r="L10" s="63"/>
    </row>
    <row r="11" spans="1:12" ht="12.75">
      <c r="A11" s="53">
        <v>2</v>
      </c>
      <c r="B11" s="93" t="s">
        <v>97</v>
      </c>
      <c r="C11" s="93"/>
      <c r="D11" s="93" t="s">
        <v>101</v>
      </c>
      <c r="E11" s="93"/>
      <c r="F11" s="93" t="s">
        <v>102</v>
      </c>
      <c r="G11" s="98"/>
      <c r="H11" s="63"/>
      <c r="I11" s="63"/>
      <c r="J11" s="63"/>
      <c r="K11" s="63"/>
      <c r="L11" s="63"/>
    </row>
    <row r="12" spans="1:12" ht="13.5" thickBot="1">
      <c r="A12" s="54">
        <v>3</v>
      </c>
      <c r="B12" s="94" t="s">
        <v>98</v>
      </c>
      <c r="C12" s="94"/>
      <c r="D12" s="95" t="s">
        <v>113</v>
      </c>
      <c r="E12" s="96"/>
      <c r="F12" s="99" t="s">
        <v>114</v>
      </c>
      <c r="G12" s="100"/>
      <c r="H12" s="63"/>
      <c r="I12" s="63"/>
      <c r="J12" s="63"/>
      <c r="K12" s="63"/>
      <c r="L12" s="63"/>
    </row>
    <row r="13" spans="1:12" ht="12.75">
      <c r="A13" s="36"/>
      <c r="B13" s="35"/>
      <c r="C13" s="35"/>
      <c r="H13" s="63"/>
      <c r="I13" s="63"/>
      <c r="J13" s="63"/>
      <c r="K13" s="63"/>
      <c r="L13" s="63"/>
    </row>
    <row r="14" spans="1:12" ht="13.5" thickBot="1">
      <c r="A14" s="36"/>
      <c r="B14" s="35"/>
      <c r="C14" s="35"/>
      <c r="H14" s="63"/>
      <c r="I14" s="63"/>
      <c r="J14" s="63"/>
      <c r="K14" s="63"/>
      <c r="L14" s="63"/>
    </row>
    <row r="15" spans="1:12" ht="12.75">
      <c r="A15" s="50" t="s">
        <v>92</v>
      </c>
      <c r="B15" s="92" t="s">
        <v>93</v>
      </c>
      <c r="C15" s="92"/>
      <c r="D15" s="92" t="s">
        <v>94</v>
      </c>
      <c r="E15" s="92"/>
      <c r="F15" s="92" t="s">
        <v>95</v>
      </c>
      <c r="G15" s="97"/>
      <c r="H15" s="63"/>
      <c r="I15" s="63"/>
      <c r="J15" s="63"/>
      <c r="K15" s="63"/>
      <c r="L15" s="63"/>
    </row>
    <row r="16" spans="1:12" ht="12.75">
      <c r="A16" s="51">
        <v>1</v>
      </c>
      <c r="B16" s="105">
        <f>B3*B1</f>
        <v>800</v>
      </c>
      <c r="C16" s="105"/>
      <c r="D16" s="105">
        <f>B1/2</f>
        <v>10</v>
      </c>
      <c r="E16" s="105"/>
      <c r="F16" s="105">
        <f>B3/2</f>
        <v>20</v>
      </c>
      <c r="G16" s="106"/>
      <c r="H16" s="63"/>
      <c r="I16" s="63"/>
      <c r="J16" s="63"/>
      <c r="K16" s="63"/>
      <c r="L16" s="63"/>
    </row>
    <row r="17" spans="1:12" ht="12.75">
      <c r="A17" s="51">
        <v>2</v>
      </c>
      <c r="B17" s="105">
        <f>B3*(B2-B1)/2</f>
        <v>1000</v>
      </c>
      <c r="C17" s="105"/>
      <c r="D17" s="105">
        <f>B1+(B2-B1)/3</f>
        <v>36.66666666666667</v>
      </c>
      <c r="E17" s="105"/>
      <c r="F17" s="105">
        <f>B3/3</f>
        <v>13.333333333333334</v>
      </c>
      <c r="G17" s="106"/>
      <c r="H17" s="63"/>
      <c r="I17" s="63"/>
      <c r="J17" s="63"/>
      <c r="K17" s="63"/>
      <c r="L17" s="63"/>
    </row>
    <row r="18" spans="1:12" ht="13.5" thickBot="1">
      <c r="A18" s="52">
        <v>3</v>
      </c>
      <c r="B18" s="101">
        <f>PI()*(B5^2)/2</f>
        <v>353.4291735288517</v>
      </c>
      <c r="C18" s="101"/>
      <c r="D18" s="102">
        <f>B6-B7*SIN(B8)</f>
        <v>34.77306781026747</v>
      </c>
      <c r="E18" s="103"/>
      <c r="F18" s="102">
        <f>B4-B7*COS(B8)</f>
        <v>20.028834762834336</v>
      </c>
      <c r="G18" s="104"/>
      <c r="H18" s="63"/>
      <c r="I18" s="63"/>
      <c r="J18" s="63"/>
      <c r="K18" s="63"/>
      <c r="L18" s="63"/>
    </row>
    <row r="19" spans="8:12" ht="12.75">
      <c r="H19" s="63"/>
      <c r="I19" s="63"/>
      <c r="J19" s="63"/>
      <c r="K19" s="63"/>
      <c r="L19" s="63"/>
    </row>
    <row r="20" spans="8:12" ht="12.75">
      <c r="H20" s="63"/>
      <c r="I20" s="63"/>
      <c r="J20" s="63"/>
      <c r="K20" s="63"/>
      <c r="L20" s="63"/>
    </row>
    <row r="21" spans="8:12" ht="12.75">
      <c r="H21" s="63"/>
      <c r="I21" s="63"/>
      <c r="J21" s="63"/>
      <c r="K21" s="63"/>
      <c r="L21" s="63"/>
    </row>
    <row r="22" spans="8:12" ht="13.5" thickBot="1">
      <c r="H22" s="63"/>
      <c r="I22" s="63"/>
      <c r="J22" s="63"/>
      <c r="K22" s="63"/>
      <c r="L22" s="63"/>
    </row>
    <row r="23" spans="1:12" ht="12.75">
      <c r="A23" s="48" t="s">
        <v>45</v>
      </c>
      <c r="B23" s="60">
        <f>(B16*D16+B17*D17-B18*D18)/(B16+B17-B18)</f>
        <v>22.381793865152908</v>
      </c>
      <c r="H23" s="63"/>
      <c r="I23" s="63"/>
      <c r="J23" s="63"/>
      <c r="K23" s="63"/>
      <c r="L23" s="63"/>
    </row>
    <row r="24" spans="1:12" ht="13.5" thickBot="1">
      <c r="A24" s="49" t="s">
        <v>49</v>
      </c>
      <c r="B24" s="61">
        <f>(B16*F16+B17*F17-B18*F18)/(B16+B17-B18)</f>
        <v>15.384354785204653</v>
      </c>
      <c r="H24" s="63"/>
      <c r="I24" s="63"/>
      <c r="J24" s="63"/>
      <c r="K24" s="63"/>
      <c r="L24" s="63"/>
    </row>
    <row r="28" spans="9:10" ht="12.75">
      <c r="I28" s="56" t="s">
        <v>107</v>
      </c>
      <c r="J28" s="56" t="s">
        <v>108</v>
      </c>
    </row>
    <row r="29" spans="8:10" ht="12.75">
      <c r="H29" t="s">
        <v>103</v>
      </c>
      <c r="I29">
        <f>0</f>
        <v>0</v>
      </c>
      <c r="J29">
        <f>B3</f>
        <v>40</v>
      </c>
    </row>
    <row r="30" spans="8:10" ht="12.75">
      <c r="H30" t="s">
        <v>104</v>
      </c>
      <c r="I30">
        <f>B1</f>
        <v>20</v>
      </c>
      <c r="J30">
        <f>B3</f>
        <v>40</v>
      </c>
    </row>
    <row r="31" spans="8:10" ht="12.75">
      <c r="H31" t="s">
        <v>105</v>
      </c>
      <c r="I31">
        <f>B2</f>
        <v>70</v>
      </c>
      <c r="J31">
        <v>0</v>
      </c>
    </row>
    <row r="32" spans="8:10" ht="12.75">
      <c r="H32" t="s">
        <v>106</v>
      </c>
      <c r="I32">
        <v>0</v>
      </c>
      <c r="J32">
        <v>0</v>
      </c>
    </row>
    <row r="33" spans="8:10" ht="12.75">
      <c r="H33" t="s">
        <v>103</v>
      </c>
      <c r="I33">
        <f>0</f>
        <v>0</v>
      </c>
      <c r="J33">
        <f>B3</f>
        <v>40</v>
      </c>
    </row>
    <row r="36" ht="12.75">
      <c r="J36" s="62"/>
    </row>
    <row r="37" ht="12.75">
      <c r="J37" s="62"/>
    </row>
    <row r="38" ht="12.75">
      <c r="J38" s="62"/>
    </row>
    <row r="39" ht="12.75">
      <c r="J39" s="62"/>
    </row>
    <row r="40" ht="12.75">
      <c r="J40" s="62"/>
    </row>
    <row r="41" ht="12.75">
      <c r="J41" s="62"/>
    </row>
    <row r="42" ht="12.75">
      <c r="J42" s="62"/>
    </row>
    <row r="43" ht="12.75">
      <c r="J43" s="62"/>
    </row>
    <row r="44" ht="12.75">
      <c r="J44" s="62"/>
    </row>
    <row r="45" ht="12.75">
      <c r="J45" s="62"/>
    </row>
    <row r="46" ht="12.75">
      <c r="J46" s="62"/>
    </row>
    <row r="47" ht="12.75">
      <c r="J47" s="62"/>
    </row>
    <row r="48" ht="12.75">
      <c r="J48" s="62"/>
    </row>
    <row r="49" ht="12.75">
      <c r="J49" s="62"/>
    </row>
    <row r="50" ht="12.75">
      <c r="J50" s="62"/>
    </row>
    <row r="51" ht="12.75">
      <c r="J51" s="62"/>
    </row>
    <row r="52" ht="12.75">
      <c r="J52" s="62"/>
    </row>
    <row r="53" ht="12.75">
      <c r="J53" s="62"/>
    </row>
    <row r="54" ht="12.75">
      <c r="J54" s="62"/>
    </row>
    <row r="55" ht="12.75">
      <c r="J55" s="62"/>
    </row>
    <row r="56" ht="12.75">
      <c r="J56" s="62"/>
    </row>
    <row r="57" ht="12.75">
      <c r="J57" s="62"/>
    </row>
    <row r="58" ht="12.75">
      <c r="J58" s="62"/>
    </row>
    <row r="59" ht="12.75">
      <c r="J59" s="62"/>
    </row>
    <row r="60" ht="12.75">
      <c r="J60" s="62"/>
    </row>
  </sheetData>
  <mergeCells count="27">
    <mergeCell ref="B18:C18"/>
    <mergeCell ref="D18:E18"/>
    <mergeCell ref="F18:G18"/>
    <mergeCell ref="B16:C16"/>
    <mergeCell ref="D16:E16"/>
    <mergeCell ref="F16:G16"/>
    <mergeCell ref="B17:C17"/>
    <mergeCell ref="D17:E17"/>
    <mergeCell ref="F17:G17"/>
    <mergeCell ref="F12:G12"/>
    <mergeCell ref="B15:C15"/>
    <mergeCell ref="D15:E15"/>
    <mergeCell ref="F15:G15"/>
    <mergeCell ref="D9:E9"/>
    <mergeCell ref="F9:G9"/>
    <mergeCell ref="F10:G10"/>
    <mergeCell ref="F11:G11"/>
    <mergeCell ref="H1:L12"/>
    <mergeCell ref="H13:L24"/>
    <mergeCell ref="D1:E1"/>
    <mergeCell ref="B9:C9"/>
    <mergeCell ref="B10:C10"/>
    <mergeCell ref="B11:C11"/>
    <mergeCell ref="B12:C12"/>
    <mergeCell ref="D10:E10"/>
    <mergeCell ref="D11:E11"/>
    <mergeCell ref="D12:E1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Владелец</cp:lastModifiedBy>
  <dcterms:created xsi:type="dcterms:W3CDTF">2008-09-01T10:44:02Z</dcterms:created>
  <dcterms:modified xsi:type="dcterms:W3CDTF">2008-09-27T18:51:15Z</dcterms:modified>
  <cp:category/>
  <cp:version/>
  <cp:contentType/>
  <cp:contentStatus/>
</cp:coreProperties>
</file>